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na 2020\LMDA\2022\"/>
    </mc:Choice>
  </mc:AlternateContent>
  <xr:revisionPtr revIDLastSave="0" documentId="13_ncr:1_{47DBCD69-4C4F-4343-BEF6-CE6BA3ADD8D6}" xr6:coauthVersionLast="47" xr6:coauthVersionMax="47" xr10:uidLastSave="{00000000-0000-0000-0000-000000000000}"/>
  <bookViews>
    <workbookView xWindow="7590" yWindow="7590" windowWidth="2400" windowHeight="585" tabRatio="803" firstSheet="1" activeTab="4" xr2:uid="{00000000-000D-0000-FFFF-FFFF00000000}"/>
  </bookViews>
  <sheets>
    <sheet name="Street Dance Show" sheetId="16" r:id="rId1"/>
    <sheet name="Jazz" sheetId="13" r:id="rId2"/>
    <sheet name="Modern &amp; Contemp." sheetId="14" r:id="rId3"/>
    <sheet name="ShowDance" sheetId="15" r:id="rId4"/>
    <sheet name="Improvisation" sheetId="17" r:id="rId5"/>
    <sheet name="Freedance" sheetId="19" r:id="rId6"/>
    <sheet name="HH solo ad. male" sheetId="18" r:id="rId7"/>
    <sheet name="HH solo ad. fem" sheetId="1" r:id="rId8"/>
    <sheet name="HH solo jun. fem" sheetId="2" r:id="rId9"/>
    <sheet name="HH solo jun. male" sheetId="3" r:id="rId10"/>
    <sheet name="HH solo ch. fem" sheetId="4" r:id="rId11"/>
    <sheet name="HH solo ch. male" sheetId="5" r:id="rId12"/>
    <sheet name="HH mini kids" sheetId="6" r:id="rId13"/>
    <sheet name="HH duos ADULTS" sheetId="7" r:id="rId14"/>
    <sheet name="HH duos JUNIORS" sheetId="8" r:id="rId15"/>
    <sheet name="HH duos CHILDREN" sheetId="9" r:id="rId16"/>
    <sheet name="HH duos MINI" sheetId="10" r:id="rId17"/>
    <sheet name="HH small gr" sheetId="11" r:id="rId18"/>
    <sheet name="HH formation" sheetId="12" r:id="rId19"/>
  </sheets>
  <definedNames>
    <definedName name="_xlnm._FilterDatabase" localSheetId="10" hidden="1">'HH solo ch. fem'!$A$3:$H$3</definedName>
    <definedName name="_xlnm._FilterDatabase" localSheetId="9" hidden="1">'HH solo jun. male'!#REF!</definedName>
    <definedName name="_xlnm._FilterDatabase" localSheetId="4" hidden="1">Improvisation!$D$8:$D$19</definedName>
  </definedNames>
  <calcPr calcId="181029"/>
</workbook>
</file>

<file path=xl/calcChain.xml><?xml version="1.0" encoding="utf-8"?>
<calcChain xmlns="http://schemas.openxmlformats.org/spreadsheetml/2006/main">
  <c r="I62" i="17" l="1"/>
  <c r="I63" i="17"/>
  <c r="I61" i="17"/>
  <c r="I51" i="17"/>
  <c r="I47" i="17"/>
  <c r="I46" i="17"/>
  <c r="I45" i="17"/>
  <c r="I13" i="17"/>
  <c r="I15" i="17"/>
  <c r="I17" i="17"/>
  <c r="I8" i="17"/>
  <c r="I9" i="17"/>
  <c r="I20" i="17"/>
  <c r="I12" i="17"/>
  <c r="I21" i="17"/>
  <c r="I22" i="17"/>
  <c r="I11" i="17"/>
  <c r="I16" i="17"/>
  <c r="I18" i="17"/>
  <c r="I27" i="17"/>
  <c r="I28" i="17"/>
  <c r="I31" i="17"/>
  <c r="I34" i="17"/>
  <c r="I35" i="17"/>
  <c r="I36" i="17"/>
  <c r="I37" i="17"/>
  <c r="I14" i="17"/>
  <c r="I29" i="17"/>
  <c r="I38" i="17"/>
  <c r="I19" i="17"/>
  <c r="I23" i="17"/>
  <c r="I24" i="17"/>
  <c r="I25" i="17"/>
  <c r="I26" i="17"/>
  <c r="I30" i="17"/>
  <c r="I32" i="17"/>
  <c r="I33" i="17"/>
  <c r="I39" i="17"/>
  <c r="I40" i="17"/>
  <c r="I41" i="17"/>
  <c r="I10" i="17"/>
  <c r="H19" i="17"/>
  <c r="I124" i="14"/>
  <c r="I125" i="14"/>
  <c r="I52" i="19"/>
  <c r="I51" i="19"/>
  <c r="I109" i="14"/>
  <c r="I110" i="14"/>
  <c r="I111" i="14"/>
  <c r="I108" i="14"/>
  <c r="I116" i="14"/>
  <c r="I118" i="14"/>
  <c r="I120" i="14"/>
  <c r="H115" i="14"/>
  <c r="I115" i="14" s="1"/>
  <c r="H35" i="13"/>
  <c r="H34" i="13"/>
  <c r="I104" i="14"/>
  <c r="I99" i="14"/>
  <c r="H98" i="14"/>
  <c r="I98" i="14" s="1"/>
  <c r="I84" i="14"/>
  <c r="I83" i="14"/>
  <c r="I72" i="14"/>
  <c r="I73" i="14"/>
  <c r="I74" i="14"/>
  <c r="I71" i="14"/>
  <c r="I15" i="19"/>
  <c r="I16" i="19"/>
  <c r="I17" i="19"/>
  <c r="I14" i="19"/>
  <c r="H60" i="14"/>
  <c r="I60" i="14" s="1"/>
  <c r="H59" i="14"/>
  <c r="I59" i="14" s="1"/>
  <c r="H55" i="14"/>
  <c r="I55" i="14" s="1"/>
  <c r="H52" i="14"/>
  <c r="I52" i="14" s="1"/>
  <c r="I4" i="19"/>
  <c r="I6" i="19"/>
  <c r="I3" i="19"/>
  <c r="H5" i="19"/>
  <c r="I5" i="19" s="1"/>
  <c r="I30" i="14"/>
  <c r="I32" i="14"/>
  <c r="I27" i="14"/>
  <c r="I34" i="14"/>
  <c r="I36" i="14"/>
  <c r="I29" i="14"/>
  <c r="I31" i="14"/>
  <c r="I33" i="14"/>
  <c r="I35" i="14"/>
  <c r="I28" i="14"/>
  <c r="I42" i="14"/>
  <c r="I44" i="14"/>
  <c r="I47" i="14"/>
  <c r="I41" i="14"/>
  <c r="I43" i="14"/>
  <c r="I45" i="14"/>
  <c r="I48" i="14"/>
  <c r="I40" i="14"/>
  <c r="I22" i="14"/>
  <c r="I11" i="14"/>
  <c r="I12" i="14"/>
  <c r="I9" i="14"/>
  <c r="I13" i="14"/>
  <c r="I16" i="14"/>
  <c r="I18" i="14"/>
  <c r="I19" i="14"/>
  <c r="I20" i="14"/>
  <c r="I21" i="14"/>
  <c r="I23" i="14"/>
  <c r="I14" i="14"/>
  <c r="I15" i="14"/>
  <c r="I17" i="14"/>
  <c r="I10" i="14"/>
  <c r="H5" i="14"/>
  <c r="I5" i="14" s="1"/>
  <c r="H3" i="14"/>
  <c r="I3" i="14" s="1"/>
  <c r="H4" i="4"/>
  <c r="H7" i="4"/>
  <c r="H5" i="4"/>
  <c r="H6" i="4"/>
  <c r="H9" i="4"/>
  <c r="H8" i="4"/>
  <c r="H10" i="4"/>
  <c r="H11" i="4"/>
  <c r="H13" i="4"/>
  <c r="H12" i="4"/>
  <c r="H15" i="4"/>
  <c r="H17" i="4"/>
  <c r="H14" i="4"/>
  <c r="H29" i="4"/>
  <c r="H22" i="4"/>
  <c r="H18" i="4"/>
  <c r="H16" i="4"/>
  <c r="H19" i="4"/>
  <c r="H33" i="4"/>
  <c r="H20" i="4"/>
  <c r="H21" i="4"/>
  <c r="H23" i="4"/>
  <c r="H24" i="4"/>
  <c r="H35" i="4"/>
  <c r="H36" i="4"/>
  <c r="H37" i="4"/>
  <c r="H31" i="4"/>
  <c r="H25" i="4"/>
  <c r="H32" i="4"/>
  <c r="H26" i="4"/>
  <c r="H39" i="4"/>
  <c r="H40" i="4"/>
  <c r="H41" i="4"/>
  <c r="H27" i="4"/>
  <c r="H28" i="4"/>
  <c r="H30" i="4"/>
  <c r="H34" i="4"/>
  <c r="H38" i="4"/>
  <c r="H3" i="4"/>
  <c r="G34" i="4"/>
  <c r="G27" i="4"/>
  <c r="H4" i="2"/>
  <c r="H6" i="2"/>
  <c r="H8" i="2"/>
  <c r="H11" i="2"/>
  <c r="H5" i="2"/>
  <c r="H19" i="2"/>
  <c r="H10" i="2"/>
  <c r="H22" i="2"/>
  <c r="H7" i="2"/>
  <c r="H9" i="2"/>
  <c r="H26" i="2"/>
  <c r="H27" i="2"/>
  <c r="H12" i="2"/>
  <c r="H13" i="2"/>
  <c r="H29" i="2"/>
  <c r="H15" i="2"/>
  <c r="H14" i="2"/>
  <c r="H17" i="2"/>
  <c r="H16" i="2"/>
  <c r="H30" i="2"/>
  <c r="H31" i="2"/>
  <c r="H18" i="2"/>
  <c r="H32" i="2"/>
  <c r="H34" i="2"/>
  <c r="H35" i="2"/>
  <c r="H36" i="2"/>
  <c r="H37" i="2"/>
  <c r="H38" i="2"/>
  <c r="H23" i="2"/>
  <c r="H39" i="2"/>
  <c r="H40" i="2"/>
  <c r="H24" i="2"/>
  <c r="H20" i="2"/>
  <c r="H21" i="2"/>
  <c r="H25" i="2"/>
  <c r="H41" i="2"/>
  <c r="H28" i="2"/>
  <c r="H33" i="2"/>
  <c r="H3" i="2"/>
  <c r="G28" i="2"/>
  <c r="H45" i="2"/>
  <c r="H59" i="2"/>
  <c r="H63" i="2"/>
  <c r="H64" i="2"/>
  <c r="H65" i="2"/>
  <c r="H67" i="2"/>
  <c r="H58" i="2"/>
  <c r="G54" i="2"/>
  <c r="H4" i="5"/>
  <c r="H5" i="5"/>
  <c r="H9" i="5"/>
  <c r="H7" i="5"/>
  <c r="H10" i="5"/>
  <c r="H12" i="5"/>
  <c r="H13" i="5"/>
  <c r="H8" i="5"/>
  <c r="H6" i="5"/>
  <c r="H11" i="5"/>
  <c r="H3" i="5"/>
  <c r="I4" i="3"/>
  <c r="I5" i="3"/>
  <c r="I6" i="3"/>
  <c r="I3" i="3"/>
  <c r="I12" i="3"/>
  <c r="I14" i="3"/>
  <c r="I15" i="3"/>
  <c r="I13" i="3"/>
  <c r="I16" i="3"/>
  <c r="I11" i="3"/>
  <c r="H3" i="1"/>
  <c r="H6" i="1"/>
  <c r="H5" i="1"/>
  <c r="H7" i="1"/>
  <c r="H11" i="1"/>
  <c r="H9" i="1"/>
  <c r="H10" i="1"/>
  <c r="H8" i="1"/>
  <c r="H12" i="1"/>
  <c r="H13" i="1"/>
  <c r="H14" i="1"/>
  <c r="H15" i="1"/>
  <c r="H16" i="1"/>
  <c r="H17" i="1"/>
  <c r="H18" i="1"/>
  <c r="H21" i="1"/>
  <c r="H22" i="1"/>
  <c r="H23" i="1"/>
  <c r="H24" i="1"/>
  <c r="H25" i="1"/>
  <c r="H26" i="1"/>
  <c r="H27" i="1"/>
  <c r="H28" i="1"/>
  <c r="H29" i="1"/>
  <c r="H19" i="1"/>
  <c r="H20" i="1"/>
  <c r="H4" i="1"/>
  <c r="G8" i="1"/>
  <c r="G3" i="1"/>
  <c r="G4" i="1"/>
  <c r="I4" i="9"/>
  <c r="I6" i="9"/>
  <c r="I5" i="9"/>
  <c r="I7" i="9"/>
  <c r="I8" i="9"/>
  <c r="I12" i="9"/>
  <c r="I14" i="9"/>
  <c r="I15" i="9"/>
  <c r="I9" i="9"/>
  <c r="I10" i="9"/>
  <c r="I16" i="9"/>
  <c r="I17" i="9"/>
  <c r="I18" i="9"/>
  <c r="I11" i="9"/>
  <c r="I19" i="9"/>
  <c r="I20" i="9"/>
  <c r="I13" i="9"/>
  <c r="I3" i="9"/>
  <c r="H13" i="9"/>
  <c r="I4" i="18"/>
  <c r="I5" i="18"/>
  <c r="I3" i="18"/>
  <c r="I7" i="6"/>
  <c r="I4" i="6"/>
  <c r="I5" i="6"/>
  <c r="I6" i="6"/>
  <c r="I8" i="6"/>
  <c r="I9" i="6"/>
  <c r="I10" i="6"/>
  <c r="I11" i="6"/>
  <c r="I12" i="6"/>
  <c r="I13" i="6"/>
  <c r="I3" i="6"/>
  <c r="I18" i="6"/>
  <c r="I19" i="6"/>
  <c r="I20" i="6"/>
  <c r="I17" i="6"/>
  <c r="H20" i="6"/>
  <c r="H18" i="6"/>
  <c r="H19" i="6"/>
  <c r="H17" i="6"/>
  <c r="H6" i="8"/>
  <c r="H4" i="8"/>
  <c r="H5" i="8"/>
  <c r="H10" i="8"/>
  <c r="H12" i="8"/>
  <c r="H7" i="8"/>
  <c r="H9" i="8"/>
  <c r="H13" i="8"/>
  <c r="H8" i="8"/>
  <c r="H11" i="8"/>
  <c r="H14" i="8"/>
  <c r="H3" i="8"/>
  <c r="H19" i="8"/>
  <c r="H26" i="8"/>
  <c r="H27" i="8"/>
  <c r="I5" i="10"/>
  <c r="I6" i="10"/>
  <c r="I4" i="10"/>
  <c r="I3" i="10"/>
  <c r="H7" i="7"/>
  <c r="H8" i="7"/>
  <c r="H9" i="7"/>
  <c r="H10" i="7"/>
  <c r="H10" i="11"/>
  <c r="H11" i="11"/>
  <c r="H13" i="11"/>
  <c r="H12" i="11"/>
  <c r="H14" i="11"/>
  <c r="H15" i="11"/>
  <c r="H9" i="11"/>
  <c r="H20" i="11"/>
  <c r="H21" i="11"/>
  <c r="H22" i="11"/>
  <c r="H24" i="11"/>
  <c r="H23" i="11"/>
  <c r="H25" i="11"/>
  <c r="H26" i="11"/>
  <c r="H28" i="11"/>
  <c r="H27" i="11"/>
  <c r="H19" i="11"/>
  <c r="G19" i="11"/>
  <c r="H33" i="11"/>
  <c r="H32" i="11"/>
  <c r="H4" i="11"/>
  <c r="H3" i="11"/>
  <c r="H30" i="12"/>
  <c r="G30" i="12"/>
  <c r="G7" i="12"/>
  <c r="G19" i="12"/>
  <c r="H19" i="12" s="1"/>
  <c r="G16" i="12"/>
  <c r="G15" i="12"/>
  <c r="G14" i="12"/>
  <c r="G23" i="12"/>
  <c r="H45" i="16"/>
  <c r="I48" i="17"/>
  <c r="I50" i="17"/>
  <c r="I4" i="17"/>
  <c r="I3" i="17"/>
  <c r="K49" i="15"/>
  <c r="I78" i="14"/>
  <c r="K10" i="15"/>
  <c r="I65" i="14"/>
  <c r="I66" i="14"/>
  <c r="I67" i="14"/>
  <c r="I64" i="14"/>
  <c r="I54" i="14"/>
  <c r="G4" i="14"/>
  <c r="I4" i="14" s="1"/>
  <c r="K5" i="15"/>
  <c r="K4" i="15"/>
  <c r="F56" i="2" l="1"/>
  <c r="H56" i="2" s="1"/>
  <c r="F41" i="2"/>
  <c r="F24" i="2"/>
  <c r="F39" i="2"/>
  <c r="F26" i="2"/>
  <c r="F5" i="2"/>
  <c r="F27" i="2"/>
  <c r="F11" i="2"/>
  <c r="F7" i="2"/>
  <c r="F9" i="2"/>
  <c r="F22" i="2"/>
  <c r="F10" i="2"/>
  <c r="F34" i="16" l="1"/>
  <c r="H34" i="16" s="1"/>
  <c r="H25" i="12"/>
  <c r="F26" i="12"/>
  <c r="H26" i="12" s="1"/>
  <c r="F24" i="12"/>
  <c r="H24" i="12" s="1"/>
  <c r="F23" i="12"/>
  <c r="H23" i="12" s="1"/>
  <c r="F17" i="12"/>
  <c r="H17" i="12" s="1"/>
  <c r="F16" i="12"/>
  <c r="H16" i="12" s="1"/>
  <c r="F18" i="12"/>
  <c r="H18" i="12" s="1"/>
  <c r="F15" i="12"/>
  <c r="H15" i="12" s="1"/>
  <c r="F14" i="12"/>
  <c r="H14" i="12" s="1"/>
  <c r="F9" i="12"/>
  <c r="H9" i="12" s="1"/>
  <c r="F7" i="12"/>
  <c r="H7" i="12" s="1"/>
  <c r="F21" i="11"/>
  <c r="F19" i="11"/>
  <c r="F13" i="11"/>
  <c r="F10" i="11"/>
  <c r="F11" i="11"/>
  <c r="F9" i="11"/>
  <c r="F4" i="7"/>
  <c r="H4" i="7" s="1"/>
  <c r="F3" i="7"/>
  <c r="H3" i="7" s="1"/>
  <c r="F6" i="7"/>
  <c r="G4" i="10"/>
  <c r="G3" i="10"/>
  <c r="F25" i="8"/>
  <c r="H25" i="8" s="1"/>
  <c r="F24" i="8"/>
  <c r="H24" i="8" s="1"/>
  <c r="F30" i="8"/>
  <c r="H30" i="8" s="1"/>
  <c r="F29" i="8"/>
  <c r="H29" i="8" s="1"/>
  <c r="F23" i="8"/>
  <c r="H23" i="8" s="1"/>
  <c r="F22" i="8"/>
  <c r="H22" i="8" s="1"/>
  <c r="F21" i="8"/>
  <c r="H21" i="8" s="1"/>
  <c r="F28" i="8"/>
  <c r="H28" i="8" s="1"/>
  <c r="F20" i="8"/>
  <c r="H20" i="8" s="1"/>
  <c r="F18" i="8"/>
  <c r="H18" i="8" s="1"/>
  <c r="G19" i="9"/>
  <c r="G20" i="9"/>
  <c r="G11" i="9"/>
  <c r="G18" i="9"/>
  <c r="G17" i="9"/>
  <c r="G16" i="9"/>
  <c r="G7" i="9"/>
  <c r="G10" i="9"/>
  <c r="G9" i="9"/>
  <c r="G5" i="9"/>
  <c r="G8" i="9"/>
  <c r="G4" i="9"/>
  <c r="G6" i="9"/>
  <c r="G4" i="18"/>
  <c r="G3" i="18"/>
  <c r="G13" i="3"/>
  <c r="G14" i="3"/>
  <c r="G12" i="3"/>
  <c r="F29" i="1"/>
  <c r="F28" i="1"/>
  <c r="F27" i="1"/>
  <c r="F26" i="1"/>
  <c r="F18" i="1"/>
  <c r="F17" i="1"/>
  <c r="F16" i="1"/>
  <c r="F13" i="1"/>
  <c r="F7" i="1"/>
  <c r="F10" i="1"/>
  <c r="F11" i="1"/>
  <c r="F5" i="1"/>
  <c r="F3" i="1"/>
  <c r="F6" i="1"/>
  <c r="F4" i="1"/>
  <c r="G20" i="6"/>
  <c r="G18" i="6"/>
  <c r="G19" i="6"/>
  <c r="G17" i="6"/>
  <c r="G9" i="6"/>
  <c r="G8" i="6"/>
  <c r="G6" i="6"/>
  <c r="G7" i="6"/>
  <c r="G12" i="6"/>
  <c r="G4" i="6"/>
  <c r="G5" i="6"/>
  <c r="G10" i="6"/>
  <c r="G3" i="6"/>
  <c r="F68" i="2"/>
  <c r="H68" i="2" s="1"/>
  <c r="F57" i="2"/>
  <c r="H57" i="2" s="1"/>
  <c r="F48" i="2"/>
  <c r="H48" i="2" s="1"/>
  <c r="F53" i="2"/>
  <c r="H53" i="2" s="1"/>
  <c r="F66" i="2"/>
  <c r="H66" i="2" s="1"/>
  <c r="F55" i="2"/>
  <c r="H55" i="2" s="1"/>
  <c r="F54" i="2"/>
  <c r="H54" i="2" s="1"/>
  <c r="F52" i="2"/>
  <c r="H52" i="2" s="1"/>
  <c r="F62" i="2"/>
  <c r="H62" i="2" s="1"/>
  <c r="F61" i="2"/>
  <c r="H61" i="2" s="1"/>
  <c r="F60" i="2"/>
  <c r="H60" i="2" s="1"/>
  <c r="F51" i="2"/>
  <c r="H51" i="2" s="1"/>
  <c r="F47" i="2"/>
  <c r="H47" i="2" s="1"/>
  <c r="F46" i="2"/>
  <c r="H46" i="2" s="1"/>
  <c r="F50" i="2"/>
  <c r="H50" i="2" s="1"/>
  <c r="F49" i="2"/>
  <c r="H49" i="2" s="1"/>
  <c r="G6" i="3"/>
  <c r="G5" i="3"/>
  <c r="G4" i="3"/>
  <c r="G3" i="3"/>
  <c r="F22" i="4"/>
  <c r="F26" i="4"/>
  <c r="F31" i="4"/>
  <c r="F24" i="4"/>
  <c r="F23" i="4"/>
  <c r="F12" i="4"/>
  <c r="F17" i="4"/>
  <c r="F15" i="4"/>
  <c r="F21" i="4"/>
  <c r="F10" i="4"/>
  <c r="F9" i="4"/>
  <c r="F14" i="4"/>
  <c r="F19" i="4"/>
  <c r="F20" i="4"/>
  <c r="F13" i="4"/>
  <c r="F6" i="4"/>
  <c r="F18" i="4"/>
  <c r="F7" i="4"/>
  <c r="F5" i="4"/>
  <c r="H8" i="12"/>
  <c r="H10" i="12"/>
  <c r="E9" i="11"/>
  <c r="E26" i="11"/>
  <c r="E20" i="11"/>
  <c r="E21" i="11"/>
  <c r="E19" i="11"/>
  <c r="E6" i="7"/>
  <c r="H6" i="7" s="1"/>
  <c r="E5" i="7"/>
  <c r="H5" i="7" s="1"/>
  <c r="F3" i="10"/>
  <c r="F19" i="6"/>
  <c r="F18" i="6"/>
  <c r="F21" i="19"/>
  <c r="I21" i="19" s="1"/>
  <c r="F46" i="19"/>
  <c r="I46" i="19" s="1"/>
  <c r="I41" i="19"/>
  <c r="I42" i="19"/>
  <c r="I40" i="19"/>
  <c r="F55" i="17"/>
  <c r="I55" i="17" s="1"/>
  <c r="F49" i="17"/>
  <c r="I49" i="17" s="1"/>
  <c r="K22" i="15"/>
  <c r="F22" i="15"/>
  <c r="F18" i="15"/>
  <c r="K18" i="15" s="1"/>
  <c r="F14" i="15"/>
  <c r="K14" i="15" s="1"/>
  <c r="F3" i="15"/>
  <c r="K3" i="15" s="1"/>
  <c r="H39" i="16"/>
  <c r="H38" i="16"/>
  <c r="K54" i="15"/>
  <c r="K55" i="15"/>
  <c r="K53" i="15"/>
  <c r="F65" i="15"/>
  <c r="K65" i="15" s="1"/>
  <c r="F35" i="15"/>
  <c r="K35" i="15" s="1"/>
  <c r="F53" i="14"/>
  <c r="I53" i="14" s="1"/>
  <c r="F46" i="14"/>
  <c r="I46" i="14" s="1"/>
  <c r="I103" i="14"/>
  <c r="I119" i="14"/>
  <c r="I117" i="14"/>
  <c r="I94" i="14"/>
  <c r="I93" i="14"/>
  <c r="H46" i="16"/>
  <c r="H44" i="16"/>
  <c r="I89" i="14"/>
  <c r="I88" i="14" l="1"/>
  <c r="I26" i="19"/>
  <c r="I31" i="19"/>
  <c r="I30" i="19"/>
  <c r="K31" i="15"/>
  <c r="I79" i="14"/>
  <c r="K30" i="15"/>
  <c r="K39" i="15"/>
  <c r="I10" i="19" l="1"/>
  <c r="K44" i="15" l="1"/>
</calcChain>
</file>

<file path=xl/sharedStrings.xml><?xml version="1.0" encoding="utf-8"?>
<sst xmlns="http://schemas.openxmlformats.org/spreadsheetml/2006/main" count="1424" uniqueCount="570">
  <si>
    <t>Hip Hop Solo Adults Female Open Class</t>
  </si>
  <si>
    <t>Vieta reitingā</t>
  </si>
  <si>
    <t>Hip Hop Solo Children Female Open Class</t>
  </si>
  <si>
    <t>Hip Hop Solo Children Male Open Class</t>
  </si>
  <si>
    <t>Hip Hop Solo Mini Kids Female Open Class</t>
  </si>
  <si>
    <t>Hip Hop Duos Children Open Class</t>
  </si>
  <si>
    <t>Jazz Dance Groups Children</t>
  </si>
  <si>
    <t>Jazz Dance Groups Juniors</t>
  </si>
  <si>
    <t>Jazz Dance Formations Adults</t>
  </si>
  <si>
    <t>Show Dance Formations Children</t>
  </si>
  <si>
    <t>Show Dance Formations Juniors</t>
  </si>
  <si>
    <t>Show Dance Formations Adults</t>
  </si>
  <si>
    <t>Hip Hop Small Group Mini Kids Open Class</t>
  </si>
  <si>
    <t>Born 2 Dance</t>
  </si>
  <si>
    <t>Evelīna Gurjeva</t>
  </si>
  <si>
    <t>Hip Hop Small Group Children Open Class</t>
  </si>
  <si>
    <t>Hip Hop Small Group Juniors Open Class</t>
  </si>
  <si>
    <t>Hip Hop Formation Children Open Class</t>
  </si>
  <si>
    <t>Hip Hop Formation Juniors Open Class</t>
  </si>
  <si>
    <t>Street Dance Show Groups Adults</t>
  </si>
  <si>
    <t>Show Dance Solo Children</t>
  </si>
  <si>
    <t>Hip Hop Duo Mini Kids Open Class</t>
  </si>
  <si>
    <t>Hip Hop Solo Adults Male Open Class</t>
  </si>
  <si>
    <t>Hip Hop Small Group Adults Open Class</t>
  </si>
  <si>
    <t>Hip Hop Formation Adults Open Class</t>
  </si>
  <si>
    <t>Street Dance Show Groups Juniors</t>
  </si>
  <si>
    <t>Street Dance Show Formations Adults</t>
  </si>
  <si>
    <t>Show Dance Formations Mini Kids</t>
  </si>
  <si>
    <t>Street Dance Show Solo Children</t>
  </si>
  <si>
    <t>Street Dance Show Solo Juniors</t>
  </si>
  <si>
    <t>Street Dance Show Formations Children</t>
  </si>
  <si>
    <t>Hip Hop Solo Juniors1 Male Open Class</t>
  </si>
  <si>
    <t>Hip Hop Solo Juniors2 Male Open Class</t>
  </si>
  <si>
    <t>Hip Hop Solo Juniors1 Female Open Class</t>
  </si>
  <si>
    <t>Hip Hop Solo Juniors2 Female Open Class</t>
  </si>
  <si>
    <t>Hip Hop Duos Juniors 1 Open Class</t>
  </si>
  <si>
    <t>Hip Hop Duos Juniors 2 Open Class</t>
  </si>
  <si>
    <t>Show Dance Small Groups Children</t>
  </si>
  <si>
    <t>Show Dance Small Groups Juniors</t>
  </si>
  <si>
    <t>Show Dance Small Groups Adults</t>
  </si>
  <si>
    <t>Improvisation Children</t>
  </si>
  <si>
    <t>Show Dance Duo Children</t>
  </si>
  <si>
    <t>Show Dance Duo Adults</t>
  </si>
  <si>
    <t>Show Dance Solo Adults</t>
  </si>
  <si>
    <t>Improvisation Adults</t>
  </si>
  <si>
    <t>Hip Hop Formation Mini Kids</t>
  </si>
  <si>
    <t>Kirills Petrišins</t>
  </si>
  <si>
    <t>Nellija Konstantinova</t>
  </si>
  <si>
    <t>Edgars Gailišs</t>
  </si>
  <si>
    <t>Hip Hop Duos Adults Open Class</t>
  </si>
  <si>
    <t>Street Dance Show Groups Children</t>
  </si>
  <si>
    <t>Jazz Dance Formations Mini Kids</t>
  </si>
  <si>
    <t>Jazz Dance Formations Children</t>
  </si>
  <si>
    <t>Jazz Dance Groups Adults2</t>
  </si>
  <si>
    <t>Hip Hop Solo Mini Kids Male Open Class</t>
  </si>
  <si>
    <t>Liepāja</t>
  </si>
  <si>
    <t>Freedance small group children</t>
  </si>
  <si>
    <t>Freedance formation junior</t>
  </si>
  <si>
    <t>Freedance duo children</t>
  </si>
  <si>
    <t>Freedance duo juniors</t>
  </si>
  <si>
    <t>Freedance solo adults</t>
  </si>
  <si>
    <t>Freedance formation adults</t>
  </si>
  <si>
    <t>Roberts Zelčs</t>
  </si>
  <si>
    <t>Darina Vavilova</t>
  </si>
  <si>
    <t>Backstage art center</t>
  </si>
  <si>
    <t>Darina Fišere</t>
  </si>
  <si>
    <t>Anna Konstantinova</t>
  </si>
  <si>
    <t>Jelizaveta Vatčenko</t>
  </si>
  <si>
    <t>2014.</t>
  </si>
  <si>
    <t>Dana Legzdiņa</t>
  </si>
  <si>
    <t>Patrīcija Zeltiņa</t>
  </si>
  <si>
    <t>STOPTIME Dance Studio</t>
  </si>
  <si>
    <t>Alisa Orlova</t>
  </si>
  <si>
    <t>Samuēls Andrejevs</t>
  </si>
  <si>
    <t>Emīls Lukša</t>
  </si>
  <si>
    <t>Adrianna Jasinska</t>
  </si>
  <si>
    <t>Marija Ivanova</t>
  </si>
  <si>
    <t>Jazz Dance Solo Adults</t>
  </si>
  <si>
    <t>Jazz Dance Duo Junior</t>
  </si>
  <si>
    <t>Show Dance Formations Adults 2</t>
  </si>
  <si>
    <t>BACKSTAGE ART CENTER</t>
  </si>
  <si>
    <t>Adelīna Kuļiša</t>
  </si>
  <si>
    <t>Mia Marija Parfinoviča</t>
  </si>
  <si>
    <t>Zane Freiberga</t>
  </si>
  <si>
    <t>MISSY</t>
  </si>
  <si>
    <t>Street Dance Show Formations Mini Kids</t>
  </si>
  <si>
    <t>Jazz Dance Solo Juniors</t>
  </si>
  <si>
    <t>Veronika Stankus</t>
  </si>
  <si>
    <t>Anabella Reinvalde</t>
  </si>
  <si>
    <t>FalkonMini</t>
  </si>
  <si>
    <t>Freedance small group adults</t>
  </si>
  <si>
    <t>Angelina Polukejeva</t>
  </si>
  <si>
    <t>Backstage Art center</t>
  </si>
  <si>
    <t>Merija Upeniece</t>
  </si>
  <si>
    <t>Šarlote Bulle</t>
  </si>
  <si>
    <t>Freedance formation mini kids</t>
  </si>
  <si>
    <t>Improvisation Mini Kids</t>
  </si>
  <si>
    <t>Jeļizaveta Baikovska</t>
  </si>
  <si>
    <t>Stefānija Zboroveca</t>
  </si>
  <si>
    <t>Nora Jansma</t>
  </si>
  <si>
    <t>Alina Apine</t>
  </si>
  <si>
    <t>Heidija Vazne</t>
  </si>
  <si>
    <t>Olīvija Eglīte</t>
  </si>
  <si>
    <t>Jasmīna Balode</t>
  </si>
  <si>
    <t>Katrīna Borina</t>
  </si>
  <si>
    <t>Amēlija Terentjeva</t>
  </si>
  <si>
    <t>Markuss Niciparovičš</t>
  </si>
  <si>
    <t>Deju studija "Night&amp;Day"</t>
  </si>
  <si>
    <t>Jana Abdrašitova, Linda Paulauska-Šeļakova</t>
  </si>
  <si>
    <t>Marija Nikitina</t>
  </si>
  <si>
    <t>Sofija Ozola</t>
  </si>
  <si>
    <t>Paula Petruseviča</t>
  </si>
  <si>
    <t>Alisa Kalinina</t>
  </si>
  <si>
    <t>Aleksandra Terehova</t>
  </si>
  <si>
    <t>Sofija Kirejeva</t>
  </si>
  <si>
    <t>Maija Tihonoviča</t>
  </si>
  <si>
    <t>Karolina Koževnikova</t>
  </si>
  <si>
    <t>Ksenija Spička</t>
  </si>
  <si>
    <t>Agata Anufrijeva</t>
  </si>
  <si>
    <t>Sintija Melne</t>
  </si>
  <si>
    <t>Arianna Popkova</t>
  </si>
  <si>
    <t>Hip Hop Formation Adults 2 Open Class</t>
  </si>
  <si>
    <t>Street Dance Show Formations Juniors</t>
  </si>
  <si>
    <t>Freedance formation children</t>
  </si>
  <si>
    <t>Freedance solo children</t>
  </si>
  <si>
    <t>Keita Pošere</t>
  </si>
  <si>
    <t>Elisaveta Filipu</t>
  </si>
  <si>
    <t>Modern &amp; Contemporary Solo Mini Kids</t>
  </si>
  <si>
    <t>Modern &amp; Contemporary Solo Children</t>
  </si>
  <si>
    <t>Modern &amp; Contemporary Solo Junior1</t>
  </si>
  <si>
    <t>Modern &amp; Contemporary Solo Junior2</t>
  </si>
  <si>
    <t>Modern &amp; Contemporary Solo Adults</t>
  </si>
  <si>
    <t>Modern &amp; Contemporary Duos Children</t>
  </si>
  <si>
    <t>Modern &amp; Contemporary Duos Junior 1</t>
  </si>
  <si>
    <t>Modern &amp; Contemporary Duos Junior 2</t>
  </si>
  <si>
    <t>Modern &amp; Contemporary Groups Juniors</t>
  </si>
  <si>
    <t>Modern &amp; Contemporary Groups Adults</t>
  </si>
  <si>
    <t>Modern &amp; Contemporary Formations Mini Kids</t>
  </si>
  <si>
    <t>Modern &amp; Contemporary Formations Children</t>
  </si>
  <si>
    <t>Modern &amp; Contemporary Formations Juniors</t>
  </si>
  <si>
    <t>Modern &amp; Contemporary Formations Adults</t>
  </si>
  <si>
    <t>Modern &amp; Contemporary Duos Adults</t>
  </si>
  <si>
    <t>Modern &amp; Contemporary Groups Children</t>
  </si>
  <si>
    <t>Sintija Pavlova</t>
  </si>
  <si>
    <t>Viktorija Šknarova</t>
  </si>
  <si>
    <t>Valērija Filippova</t>
  </si>
  <si>
    <t>Anastasija Aleksandrova</t>
  </si>
  <si>
    <t>Nikola Klimone</t>
  </si>
  <si>
    <t>Ariana Novikova</t>
  </si>
  <si>
    <t>Elizaveta Stepanova</t>
  </si>
  <si>
    <t>STRIKE TEAM</t>
  </si>
  <si>
    <t>SHU TEAM</t>
  </si>
  <si>
    <t>SHU dance studio</t>
  </si>
  <si>
    <t>Dejas Elpa 2025</t>
  </si>
  <si>
    <t>Reitinga punkti</t>
  </si>
  <si>
    <t>Deju skola VENDIJA - Sirreāls piedzīvojums</t>
  </si>
  <si>
    <t>Supernova</t>
  </si>
  <si>
    <t>Deju skola VENDIJA</t>
  </si>
  <si>
    <t>Deju studija "Paradīze"</t>
  </si>
  <si>
    <t>Cute Kitties</t>
  </si>
  <si>
    <t>BOMBS</t>
  </si>
  <si>
    <t>Elīza Namniece -Plaisas</t>
  </si>
  <si>
    <t>Olīvija Eglīte - Straume</t>
  </si>
  <si>
    <t>Polina Kondrate</t>
  </si>
  <si>
    <r>
      <rPr>
        <sz val="12"/>
        <rFont val="Arial"/>
        <family val="2"/>
      </rPr>
      <t>DZIRKSTELĪTE</t>
    </r>
  </si>
  <si>
    <t>Jeļizaveta Beļajeva</t>
  </si>
  <si>
    <t>Deju skola VENDIJA - Klau, klauvē</t>
  </si>
  <si>
    <t>Deju skola VENDIJA - Laiks kronim</t>
  </si>
  <si>
    <t>Flesh Girls - "Veil of magic"</t>
  </si>
  <si>
    <t>FantaZy Dance Group</t>
  </si>
  <si>
    <t>Daugavpils pilsētas BJC "Jaunība"</t>
  </si>
  <si>
    <t>Trend Band/Box</t>
  </si>
  <si>
    <t>Silver crew</t>
  </si>
  <si>
    <t>Dance art studio SUNRISE</t>
  </si>
  <si>
    <t>STOPTIME Rezekne</t>
  </si>
  <si>
    <t>Heidija Vazne - Krāsaina pasaule</t>
  </si>
  <si>
    <t xml:space="preserve">Show Dance Duo Juniors </t>
  </si>
  <si>
    <t>Show Dance Solo Juniors 2</t>
  </si>
  <si>
    <t>Viktorija Užule</t>
  </si>
  <si>
    <t>Polīna Tretjakova</t>
  </si>
  <si>
    <t>Polīna Tretjakova &amp; Polina Čikanova</t>
  </si>
  <si>
    <t>Elīza Namniece</t>
  </si>
  <si>
    <t>Karina Knorringa</t>
  </si>
  <si>
    <t>Valeriia Osadcha</t>
  </si>
  <si>
    <t>Viktorija Ibadova</t>
  </si>
  <si>
    <t>Alina Senotrusova</t>
  </si>
  <si>
    <t>Milana Dobrinska</t>
  </si>
  <si>
    <t>Modernās horeogfāfijas studija "Terra"</t>
  </si>
  <si>
    <t>Odrianna Krivenko</t>
  </si>
  <si>
    <t>Improvisation Juniors 1</t>
  </si>
  <si>
    <t>Improvisation Juniors 2</t>
  </si>
  <si>
    <t>Sintija Poga</t>
  </si>
  <si>
    <t>DZIRKSTELĪTE</t>
  </si>
  <si>
    <t>Mib/Flight attendants</t>
  </si>
  <si>
    <t>Flesh Girls - "I wanna be a model"</t>
  </si>
  <si>
    <t>Trend Band/New Egypt</t>
  </si>
  <si>
    <t>Darja Kirsanova &amp; Sintija Poga</t>
  </si>
  <si>
    <t>Millija Kārkliņa</t>
  </si>
  <si>
    <t>Anna Hila</t>
  </si>
  <si>
    <t>Bridžita Brūvere</t>
  </si>
  <si>
    <t>Emīlija Poļakova</t>
  </si>
  <si>
    <t>Marija Zute</t>
  </si>
  <si>
    <t>Monika Mārtiņa</t>
  </si>
  <si>
    <t>Vera Čerpakovska</t>
  </si>
  <si>
    <t>STOPTIME Reinis</t>
  </si>
  <si>
    <r>
      <rPr>
        <sz val="12"/>
        <rFont val="Arial"/>
        <family val="2"/>
      </rPr>
      <t>Airo Maksimovs</t>
    </r>
  </si>
  <si>
    <t>STOPTIME Evita</t>
  </si>
  <si>
    <t>Milena Bogana</t>
  </si>
  <si>
    <t>Amēlija Ziņeva</t>
  </si>
  <si>
    <t>Daniela Bašmakova</t>
  </si>
  <si>
    <t>STOPTIME Sanchez</t>
  </si>
  <si>
    <t>Milana Lisenko</t>
  </si>
  <si>
    <t>Madara Skarbeiniece</t>
  </si>
  <si>
    <t>Gabriela Vaivode</t>
  </si>
  <si>
    <t>Jekaterīna Stepanova</t>
  </si>
  <si>
    <t>Adelika Gubko</t>
  </si>
  <si>
    <t>Laura Pukinska</t>
  </si>
  <si>
    <t>Roberts Zelčs &amp; Marija Zute</t>
  </si>
  <si>
    <t>Leo Ufarkin</t>
  </si>
  <si>
    <t>Dainis Virbickis</t>
  </si>
  <si>
    <t>Artjoms Šatrovs</t>
  </si>
  <si>
    <t>Germans Ņevedomskis</t>
  </si>
  <si>
    <t>Alina Vascinska</t>
  </si>
  <si>
    <t>Valerija Striško</t>
  </si>
  <si>
    <t>Poļina Burča</t>
  </si>
  <si>
    <t>Eva Nikulina</t>
  </si>
  <si>
    <t>Vlada Vilcevska</t>
  </si>
  <si>
    <t>Agate Kuzminska</t>
  </si>
  <si>
    <t>Marta Dzelzīte</t>
  </si>
  <si>
    <t>Darja Kozočkina</t>
  </si>
  <si>
    <t>Sofija Palcevska</t>
  </si>
  <si>
    <t>Jekaterina Vatčenko</t>
  </si>
  <si>
    <t>Milāna Dubovska</t>
  </si>
  <si>
    <t>Paula Pluce</t>
  </si>
  <si>
    <t>Agnese Kuznetsova</t>
  </si>
  <si>
    <t>Marija Kairiša</t>
  </si>
  <si>
    <t>Night&amp;day deju studija</t>
  </si>
  <si>
    <t>Jana Nitiša</t>
  </si>
  <si>
    <t>Mila Pavkšto</t>
  </si>
  <si>
    <t>Valerija Lamberga</t>
  </si>
  <si>
    <t>Violeta Matvejeva</t>
  </si>
  <si>
    <t>Anastasija Zujeva</t>
  </si>
  <si>
    <t>Agnesa Stauro</t>
  </si>
  <si>
    <t>Dagnija Zute</t>
  </si>
  <si>
    <t>Veronika Stankus &amp; Adelīna Kuļiša</t>
  </si>
  <si>
    <t>Alisa Orlova &amp; Mia Marija Parfinoviča</t>
  </si>
  <si>
    <t>Marina Šamajeva &amp; Milena Bogana</t>
  </si>
  <si>
    <t>Kirils Petrišins &amp; Valerija Striško</t>
  </si>
  <si>
    <t>Angelina Polukejeva &amp; Mihails Melnic</t>
  </si>
  <si>
    <t>Nikola Klimone &amp; Ariana Novikova</t>
  </si>
  <si>
    <t>Poļina Fedotova &amp; Darja Vasiļevska</t>
  </si>
  <si>
    <t>Darina Fišere &amp; Anna Konstantinova</t>
  </si>
  <si>
    <t>Elīza Zariņa &amp; Viktorija Svarinska</t>
  </si>
  <si>
    <t>STOPTIME
Sanchez</t>
  </si>
  <si>
    <t>FewFlow</t>
  </si>
  <si>
    <t>Falkon</t>
  </si>
  <si>
    <t>FLEX</t>
  </si>
  <si>
    <t>BackstageBabies</t>
  </si>
  <si>
    <t>BackstageKids</t>
  </si>
  <si>
    <t>EXPLOSION Crew</t>
  </si>
  <si>
    <t>Storm Crew</t>
  </si>
  <si>
    <t>STOPTIME Rezene</t>
  </si>
  <si>
    <t>BeatKillaz</t>
  </si>
  <si>
    <t>FALKON TEAM</t>
  </si>
  <si>
    <t>Easy Crew</t>
  </si>
  <si>
    <t>Latvian Open 2026</t>
  </si>
  <si>
    <t>Marina Šamajeva</t>
  </si>
  <si>
    <t>DPKN</t>
  </si>
  <si>
    <t>Samanta Grīnfilde</t>
  </si>
  <si>
    <t>STOPTIME</t>
  </si>
  <si>
    <t>Beāte Gromova</t>
  </si>
  <si>
    <t>Night &amp; Day</t>
  </si>
  <si>
    <t>Poļina Novikova</t>
  </si>
  <si>
    <t>Sofija Meļehina</t>
  </si>
  <si>
    <t>Viktorija Zakrepska</t>
  </si>
  <si>
    <t>Alise Zujeva</t>
  </si>
  <si>
    <t>Sofija Tihonova</t>
  </si>
  <si>
    <t>Darja Avdejeva</t>
  </si>
  <si>
    <t>Tīna Cimermane</t>
  </si>
  <si>
    <t>Matvejs Bučinskis</t>
  </si>
  <si>
    <t>Pāvels Dementjevs</t>
  </si>
  <si>
    <t>Adrians Dāvis</t>
  </si>
  <si>
    <t>Tukuma deju skola DEMO</t>
  </si>
  <si>
    <t>Artjoms Poļivkins</t>
  </si>
  <si>
    <t>Mairis Zemītis</t>
  </si>
  <si>
    <t>Patriks Tukmanis</t>
  </si>
  <si>
    <t>Eduards Čibulis</t>
  </si>
  <si>
    <t>Nikas Sporihins</t>
  </si>
  <si>
    <t>Mihail Melnic</t>
  </si>
  <si>
    <t>Donāts Podorožkins</t>
  </si>
  <si>
    <t>Silvestrs Platačs</t>
  </si>
  <si>
    <t>SHU Dance Studio</t>
  </si>
  <si>
    <t>Elizabeta Kjajhare</t>
  </si>
  <si>
    <t>Viktorija Svarinska</t>
  </si>
  <si>
    <t>Justīne Kārkliņa</t>
  </si>
  <si>
    <t>Aleksandra Gutrea</t>
  </si>
  <si>
    <t>Nikole Runča</t>
  </si>
  <si>
    <t>Enija Juhno</t>
  </si>
  <si>
    <t>Adriana Vasiljeva</t>
  </si>
  <si>
    <t xml:space="preserve">STOPTIME </t>
  </si>
  <si>
    <t>Amēlija Rinkevica</t>
  </si>
  <si>
    <t>Olivija Gulbe</t>
  </si>
  <si>
    <t>Rūdolfs Roščins</t>
  </si>
  <si>
    <t>Anastasija Aleksanrova</t>
  </si>
  <si>
    <t>STOPTIME Rēzekne</t>
  </si>
  <si>
    <t>Īrissa Ļiļikina</t>
  </si>
  <si>
    <t>Malika Osmanova</t>
  </si>
  <si>
    <t>Anna Guļčaka</t>
  </si>
  <si>
    <t>Violeta Isajeva</t>
  </si>
  <si>
    <t>Valeria Zotova</t>
  </si>
  <si>
    <t>Sofia Pekareva</t>
  </si>
  <si>
    <t>Kellija Gabriela Rižeščenoka</t>
  </si>
  <si>
    <t>Darja Berlizova</t>
  </si>
  <si>
    <t>Timurs Košmans</t>
  </si>
  <si>
    <t>Ernests Gulbis</t>
  </si>
  <si>
    <t>Tomass Feceris</t>
  </si>
  <si>
    <t>Night&amp;day dance studio</t>
  </si>
  <si>
    <t>Tīna Cimermane &amp; Jeļizaveta Baikovska</t>
  </si>
  <si>
    <t>Markuss Miglāns, Karolīna Patrīcija Briede</t>
  </si>
  <si>
    <t>Elīza Rudzīte, Armands Geks</t>
  </si>
  <si>
    <t>Odrija Gutreia, Evelīna Miķelsone</t>
  </si>
  <si>
    <t>Lote Gaide, Emīlija Mertena</t>
  </si>
  <si>
    <t>Aleksandra Buketova, Sofija Tihonova</t>
  </si>
  <si>
    <t>Polina Novikova, Elisa Fatiha Šafika</t>
  </si>
  <si>
    <t>Night&amp;Day Dance Studio</t>
  </si>
  <si>
    <t>Aleksandra Terehova, Alisa Kalinina</t>
  </si>
  <si>
    <t>Sofija Urbanoviča, Veronika Mihalovska</t>
  </si>
  <si>
    <t>Annija Zariņa, Bridžita Brūvere</t>
  </si>
  <si>
    <t>Melisa Haselbauma-Aselbauma, Mairis Zemītis</t>
  </si>
  <si>
    <t>Alise Zujeva, Samanta Grīnfilde</t>
  </si>
  <si>
    <t>Patriks Tukmanis, Adrians Dāvis</t>
  </si>
  <si>
    <t>Artjoms Poļivkins, Darja Dubova</t>
  </si>
  <si>
    <t>Elizabeta Kjajhare, Aleksandra Gutrea</t>
  </si>
  <si>
    <t>Emīlija Lazdiņa, Sofija Ozola</t>
  </si>
  <si>
    <t>Enija Juhno, Evelina Skuja</t>
  </si>
  <si>
    <t>Marta Dzelzite, Luiza Drele</t>
  </si>
  <si>
    <t>Timurs Košmans, Luiza Usača</t>
  </si>
  <si>
    <t>Arina Ptaskina, Anastasiia Uritska</t>
  </si>
  <si>
    <t>Jekaterina Trofimova, Evelina Krjučkova</t>
  </si>
  <si>
    <t>Angelina Lotko, Grieta Lībiete</t>
  </si>
  <si>
    <t>Nikola Ilguma, Kira Safina</t>
  </si>
  <si>
    <t>BAZA DANCE COMPANY</t>
  </si>
  <si>
    <t>Markuss Niciparovičs, Amēlija Rinkevica</t>
  </si>
  <si>
    <t>Paula Pluce, Skārleta Dūša</t>
  </si>
  <si>
    <t>Sintija Melne, Maija Tihonoviča</t>
  </si>
  <si>
    <t>Evelīna Biļinska, Krista Elizabete Briede</t>
  </si>
  <si>
    <t>Justīne Kārkliņa, Īrissa Ļiļikina</t>
  </si>
  <si>
    <t>Leo Ufarkin, Samanta Staleronka</t>
  </si>
  <si>
    <t>Night&amp;day crew</t>
  </si>
  <si>
    <t>EXPLOSION Small mafia</t>
  </si>
  <si>
    <t>DPKN A komanda</t>
  </si>
  <si>
    <t>V6</t>
  </si>
  <si>
    <t>EXPLOSION Johnies</t>
  </si>
  <si>
    <t>Blue</t>
  </si>
  <si>
    <t>DPKN Juniors</t>
  </si>
  <si>
    <t>BEATKILLAZ</t>
  </si>
  <si>
    <t>KAPRIZE DANCE STUDIO</t>
  </si>
  <si>
    <t>Strike Team</t>
  </si>
  <si>
    <t>DEMO</t>
  </si>
  <si>
    <t>PICK ME TEAM</t>
  </si>
  <si>
    <t>DPKN Adult</t>
  </si>
  <si>
    <t>Circus</t>
  </si>
  <si>
    <r>
      <rPr>
        <sz val="9"/>
        <rFont val="Arial MT"/>
        <family val="2"/>
      </rPr>
      <t>Karolīna Patrīcija Briede</t>
    </r>
  </si>
  <si>
    <t>Poļina Poļakova</t>
  </si>
  <si>
    <t>Daniela Gluskere</t>
  </si>
  <si>
    <t>Ghetto Dance</t>
  </si>
  <si>
    <t>Alisa Rumjanceva</t>
  </si>
  <si>
    <t>Daniela Pokšāne</t>
  </si>
  <si>
    <t>Emīlija Lazdiņa</t>
  </si>
  <si>
    <t>Darja Vasiļevska</t>
  </si>
  <si>
    <t>Loreta Užule</t>
  </si>
  <si>
    <t>Estere Meiere</t>
  </si>
  <si>
    <t>Valerija Kačjušite</t>
  </si>
  <si>
    <t>Santa Staļģevica</t>
  </si>
  <si>
    <t>Elīza Zariņa</t>
  </si>
  <si>
    <t>Anna Ivašķeviča</t>
  </si>
  <si>
    <t>Darja Saidova</t>
  </si>
  <si>
    <t>Evelīna Utkina</t>
  </si>
  <si>
    <t>Lana Andrejeva</t>
  </si>
  <si>
    <t>Liliana Krasilenko</t>
  </si>
  <si>
    <t>Samanta Sakne</t>
  </si>
  <si>
    <t>Katrina Jakimeca</t>
  </si>
  <si>
    <t>Viktorija Ivanova</t>
  </si>
  <si>
    <t>Enija Grandovska</t>
  </si>
  <si>
    <t>Anna Eihenbauma</t>
  </si>
  <si>
    <t>Luiza Drele</t>
  </si>
  <si>
    <t>Amanda Lūse</t>
  </si>
  <si>
    <t>Rīga</t>
  </si>
  <si>
    <t>Arina Degsne</t>
  </si>
  <si>
    <t>Nora Jansma, Alina Apine</t>
  </si>
  <si>
    <t>Arianna Popkova, Jana Nitiša</t>
  </si>
  <si>
    <t>10//09</t>
  </si>
  <si>
    <t>08//06</t>
  </si>
  <si>
    <t>09//11</t>
  </si>
  <si>
    <t>06//09</t>
  </si>
  <si>
    <t>09//10</t>
  </si>
  <si>
    <t>Alisa Rumjanceva, Daniela Pokšāne</t>
  </si>
  <si>
    <t>Darja Saidova, Sofija Kirejeva</t>
  </si>
  <si>
    <t>Alise Lekse, Evelīna Ametere</t>
  </si>
  <si>
    <t>Enija Grandovska, Anna Eihenbauma</t>
  </si>
  <si>
    <t>Liliana Krasilenko, Viktorija Ivanova</t>
  </si>
  <si>
    <t>Donāts Podorožkins, Jekaterina Guste</t>
  </si>
  <si>
    <t>Līva Vinkelmane, Lelde Vinkelmane</t>
  </si>
  <si>
    <t>13//12</t>
  </si>
  <si>
    <t>13//14</t>
  </si>
  <si>
    <t>12//10</t>
  </si>
  <si>
    <t>11//10</t>
  </si>
  <si>
    <t>11//13</t>
  </si>
  <si>
    <t>10//11</t>
  </si>
  <si>
    <t>11//12</t>
  </si>
  <si>
    <t>15//16</t>
  </si>
  <si>
    <t>15//14</t>
  </si>
  <si>
    <t>14//15</t>
  </si>
  <si>
    <t>17//16</t>
  </si>
  <si>
    <t>14//17</t>
  </si>
  <si>
    <t>16//17</t>
  </si>
  <si>
    <t>17//18</t>
  </si>
  <si>
    <t>Deju skola Vendija</t>
  </si>
  <si>
    <t>Inese Vazne</t>
  </si>
  <si>
    <t>Emija Jonāne</t>
  </si>
  <si>
    <t>Deju skola "Dzirnas"</t>
  </si>
  <si>
    <t>Līga Kavace</t>
  </si>
  <si>
    <t>Anna Marija Hudjakova</t>
  </si>
  <si>
    <t>Nina Isurina</t>
  </si>
  <si>
    <t>Dance Story</t>
  </si>
  <si>
    <t>Simona Meldere</t>
  </si>
  <si>
    <t>Laima Apšeniece</t>
  </si>
  <si>
    <t>Taisija Šuškova</t>
  </si>
  <si>
    <t>Amēlija Juženko</t>
  </si>
  <si>
    <t>Justīne Skrebe</t>
  </si>
  <si>
    <t>Jasmīne Balode</t>
  </si>
  <si>
    <t xml:space="preserve">Renāte Piskunova </t>
  </si>
  <si>
    <t>Elizabete Kabatiņa</t>
  </si>
  <si>
    <t>Kortnija Siliņa</t>
  </si>
  <si>
    <t>Gabriela Volkova</t>
  </si>
  <si>
    <t>Kate Seņkova "Pāri šķēršļiem"</t>
  </si>
  <si>
    <t>Elizabete Zakalovska</t>
  </si>
  <si>
    <t>Amanda Lūse "Fall"</t>
  </si>
  <si>
    <t>Lolita Lūse</t>
  </si>
  <si>
    <t>Gerda Griezīte</t>
  </si>
  <si>
    <t>Studija "DEJA LIEPĀJAI"</t>
  </si>
  <si>
    <t xml:space="preserve">Lia Ralčena / Karīna Elizabete Lase </t>
  </si>
  <si>
    <t>Barkanova Milana</t>
  </si>
  <si>
    <t>Modernās horeogrāfijas studija "Terra"</t>
  </si>
  <si>
    <t>Ivanushkina Irina</t>
  </si>
  <si>
    <t>Anna Margareta Grīnberga "Not my responsibility"</t>
  </si>
  <si>
    <t>Beāte Ieva Roze</t>
  </si>
  <si>
    <t>Marta Lagzdiņa</t>
  </si>
  <si>
    <t>Grobiņas Mūzikas un mākslas skola</t>
  </si>
  <si>
    <t>Karīna Elizabete Lase</t>
  </si>
  <si>
    <t>Sofija Aleksa Kupce</t>
  </si>
  <si>
    <t>Beāte Ermsone</t>
  </si>
  <si>
    <t>Sineļņikova Anastasija</t>
  </si>
  <si>
    <t>Olīvija Eglīte, Keita Pošere</t>
  </si>
  <si>
    <t>Nina Isurina, Bažena Lebedeva</t>
  </si>
  <si>
    <t>Marija Auza, Petra Rancane</t>
  </si>
  <si>
    <t>Marta Ķimene. Elza Batalauska</t>
  </si>
  <si>
    <t>Show Dance Solo Juniors 1</t>
  </si>
  <si>
    <t>Varvara Kovalenko, Darina Kovalenko</t>
  </si>
  <si>
    <t>Irina Silantjeva</t>
  </si>
  <si>
    <t>"Confiture"</t>
  </si>
  <si>
    <t>Show group «MIX»</t>
  </si>
  <si>
    <t>Jūlija Latsone</t>
  </si>
  <si>
    <t>Nāvnieki</t>
  </si>
  <si>
    <t>Irbe Sukure</t>
  </si>
  <si>
    <t>Marta Čuba</t>
  </si>
  <si>
    <t>Elza Kostjukova</t>
  </si>
  <si>
    <t>Marija Auza</t>
  </si>
  <si>
    <t>Elza Godmane</t>
  </si>
  <si>
    <t>Emīlija Ķimene</t>
  </si>
  <si>
    <t>Petra Rancane</t>
  </si>
  <si>
    <t>Linda Kromāne</t>
  </si>
  <si>
    <t>Marta Ķimene</t>
  </si>
  <si>
    <t xml:space="preserve">Amanda Lūse </t>
  </si>
  <si>
    <t>---</t>
  </si>
  <si>
    <t>Kate Seņkova</t>
  </si>
  <si>
    <t>Elza Batalauska</t>
  </si>
  <si>
    <t>DOLLHOUSE</t>
  </si>
  <si>
    <t>Grand Prix Jelgava 2026</t>
  </si>
  <si>
    <t>FIXY CREW</t>
  </si>
  <si>
    <t>ParentsPowerCrew</t>
  </si>
  <si>
    <t>Mārcis Kupšis,Aļesja Tereščenko</t>
  </si>
  <si>
    <t>DarKy's Dance School</t>
  </si>
  <si>
    <t>Dana Simanovska,Emīlija Poļakova</t>
  </si>
  <si>
    <t>20//19</t>
  </si>
  <si>
    <t>Marija Zute,Millija Kārkliņa</t>
  </si>
  <si>
    <t>Adrianna Jasinska,Sofija Stole</t>
  </si>
  <si>
    <t>Marta Klišāne,Paula Zariņa</t>
  </si>
  <si>
    <t>Alisa Gultniece,Līga Viktorija Šulce</t>
  </si>
  <si>
    <t>Mārcis Kupšis</t>
  </si>
  <si>
    <r>
      <rPr>
        <sz val="12"/>
        <rFont val="Arial MT"/>
        <family val="2"/>
      </rPr>
      <t>DarKy's Dance School</t>
    </r>
  </si>
  <si>
    <t>Darja Saidova,Sofija Kirejeva</t>
  </si>
  <si>
    <t>Aļesja Tereščenko</t>
  </si>
  <si>
    <t>Jekaterina Rakute</t>
  </si>
  <si>
    <t>PROSTO STUDIO</t>
  </si>
  <si>
    <t>Edvards Supruns</t>
  </si>
  <si>
    <t>Sofija Stole</t>
  </si>
  <si>
    <t>Enija Zariņa</t>
  </si>
  <si>
    <t>Karolina Zavadska</t>
  </si>
  <si>
    <t>Elisa Fatiha Šafika</t>
  </si>
  <si>
    <t>Milāna Soldatenoka</t>
  </si>
  <si>
    <t>Aleksandra Buketova</t>
  </si>
  <si>
    <t>Alisa Meļņikova</t>
  </si>
  <si>
    <t>Marta Roze</t>
  </si>
  <si>
    <t>Amanda Allere</t>
  </si>
  <si>
    <t>Deju grupa MELODY</t>
  </si>
  <si>
    <t>Patrīcija Stalbova (Izkļūt ārā.)</t>
  </si>
  <si>
    <t>LBJC, Dzirkstelītes.</t>
  </si>
  <si>
    <t>Amēlija Kitajeva</t>
  </si>
  <si>
    <t>Melānija Pūķe</t>
  </si>
  <si>
    <t>Enia Lejniece</t>
  </si>
  <si>
    <t>Meļisa Ļešova (Es nepiederu nevienam)</t>
  </si>
  <si>
    <t>Anastasija Belovinceva (Iekšējā elle)</t>
  </si>
  <si>
    <t>Laima Strante</t>
  </si>
  <si>
    <t>Katrīna Arāja</t>
  </si>
  <si>
    <t>Mārupes Valsts ģimnāzijas deju grupa</t>
  </si>
  <si>
    <t>Anna Sarma Dubava</t>
  </si>
  <si>
    <t>Amnada Jansone</t>
  </si>
  <si>
    <t>Alise Graudiņa</t>
  </si>
  <si>
    <t>Adriana Sidorenkova</t>
  </si>
  <si>
    <t>Deju skola DZIRNAS</t>
  </si>
  <si>
    <t>Estere Grīnfelde</t>
  </si>
  <si>
    <t>Ketrīna Kabakova</t>
  </si>
  <si>
    <t>Anna Keita Kreičšteina</t>
  </si>
  <si>
    <t>Modern &amp; Contemporary Duos Mini Kids</t>
  </si>
  <si>
    <t>Emma Despina Upeniece,Gabriela Šteinburga</t>
  </si>
  <si>
    <t>Stefānija Feldmane,Adele Giļa</t>
  </si>
  <si>
    <t>Dārta Pētersone,Lizete Sprinģe</t>
  </si>
  <si>
    <t>Marta Čuba,Elizabete Kabatiņa</t>
  </si>
  <si>
    <t>Emīlija Ķimene,Irbe Sukure</t>
  </si>
  <si>
    <t>Emīlija Grase, Paula Šalkovska</t>
  </si>
  <si>
    <t>Petra Rancāne,Marija Auza</t>
  </si>
  <si>
    <t>Marta Ķimene,Elza Batalauska</t>
  </si>
  <si>
    <t>Amnada Jansone,Līva Grāve</t>
  </si>
  <si>
    <t>Maija Kazaka,Alise
Bente(Beatiuful things)</t>
  </si>
  <si>
    <t>Anna Keita Kreičšteina,Anete Paula Gulbe</t>
  </si>
  <si>
    <t>Aļina Dermenži,Alīna Kolobanova (Savienojums?)</t>
  </si>
  <si>
    <t>LBJC,
Dzirkstelītes.</t>
  </si>
  <si>
    <t>,,Atšķirība"</t>
  </si>
  <si>
    <t>Terra</t>
  </si>
  <si>
    <t>Modernās horeogrāfijas studija Terra</t>
  </si>
  <si>
    <t>Dedziet Gaišu Jāņuguni</t>
  </si>
  <si>
    <t>sweet mint</t>
  </si>
  <si>
    <t>Mini Team</t>
  </si>
  <si>
    <t>Dance Team</t>
  </si>
  <si>
    <t>1C klase</t>
  </si>
  <si>
    <t>Bur man laimi</t>
  </si>
  <si>
    <t>Somebody to love</t>
  </si>
  <si>
    <t>1B klase</t>
  </si>
  <si>
    <t>,,Kurš labākais"'</t>
  </si>
  <si>
    <t>Mazā bilžu rāmītī</t>
  </si>
  <si>
    <t>Ēnas</t>
  </si>
  <si>
    <t>,,Brīvības garša.</t>
  </si>
  <si>
    <t>Divdūjiņas</t>
  </si>
  <si>
    <t>Pilni vižņi</t>
  </si>
  <si>
    <t>Elizabete Elīza Pļaviņa</t>
  </si>
  <si>
    <t>Nora Neliusa</t>
  </si>
  <si>
    <t>Odrija Apse</t>
  </si>
  <si>
    <t>Elīza Amēlija Belēviča</t>
  </si>
  <si>
    <t>Paula Hansone</t>
  </si>
  <si>
    <t>Melānija Krilova</t>
  </si>
  <si>
    <t>Krista Aldermane</t>
  </si>
  <si>
    <t>Beatrise Blūma</t>
  </si>
  <si>
    <t>Emīlija Grase</t>
  </si>
  <si>
    <t>Laura Jurgevica</t>
  </si>
  <si>
    <t>Keisija Dedze</t>
  </si>
  <si>
    <t>Lote Kasparoviča</t>
  </si>
  <si>
    <t>Petra Rancāne</t>
  </si>
  <si>
    <t>Linda šneidere</t>
  </si>
  <si>
    <t>Emma Godmane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</si>
</sst>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0"/>
      <color indexed="8"/>
      <name val="Arial1"/>
      <charset val="186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7" tint="-0.249977111117893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indexed="8"/>
      <name val="Arial"/>
      <family val="2"/>
      <charset val="186"/>
    </font>
    <font>
      <sz val="9"/>
      <name val="Arial"/>
      <family val="2"/>
      <charset val="204"/>
    </font>
    <font>
      <b/>
      <sz val="12"/>
      <color theme="7" tint="-0.249977111117893"/>
      <name val="Arial"/>
      <family val="2"/>
      <charset val="204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sz val="9"/>
      <name val="Arial"/>
      <family val="2"/>
      <charset val="186"/>
    </font>
    <font>
      <sz val="8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</font>
    <font>
      <sz val="10"/>
      <color theme="1"/>
      <name val="Arial"/>
      <family val="2"/>
      <charset val="186"/>
    </font>
    <font>
      <sz val="12"/>
      <name val="Arial"/>
      <family val="2"/>
    </font>
    <font>
      <b/>
      <sz val="11"/>
      <color theme="7" tint="-0.499984740745262"/>
      <name val="Arial"/>
      <family val="2"/>
    </font>
    <font>
      <sz val="9"/>
      <name val="Arial MT"/>
      <family val="2"/>
    </font>
    <font>
      <sz val="12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16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0" fillId="0" borderId="0" xfId="0"/>
    <xf numFmtId="0" fontId="3" fillId="0" borderId="1" xfId="6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1" xfId="9" applyFont="1" applyFill="1" applyBorder="1" applyAlignment="1">
      <alignment horizontal="center"/>
    </xf>
    <xf numFmtId="0" fontId="1" fillId="0" borderId="1" xfId="0" applyFont="1" applyBorder="1"/>
    <xf numFmtId="0" fontId="10" fillId="2" borderId="1" xfId="1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3" xfId="0" applyBorder="1" applyAlignment="1"/>
    <xf numFmtId="0" fontId="5" fillId="0" borderId="1" xfId="0" applyFont="1" applyBorder="1"/>
    <xf numFmtId="0" fontId="5" fillId="0" borderId="1" xfId="6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12" fillId="0" borderId="0" xfId="0" applyFont="1" applyFill="1" applyBorder="1" applyAlignment="1"/>
    <xf numFmtId="0" fontId="0" fillId="0" borderId="0" xfId="0" applyBorder="1"/>
    <xf numFmtId="0" fontId="9" fillId="0" borderId="0" xfId="0" applyFont="1" applyFill="1" applyBorder="1" applyAlignment="1">
      <alignment horizontal="center"/>
    </xf>
    <xf numFmtId="0" fontId="0" fillId="0" borderId="0" xfId="0" applyFill="1" applyBorder="1"/>
    <xf numFmtId="0" fontId="10" fillId="0" borderId="0" xfId="0" applyFont="1" applyFill="1" applyBorder="1" applyAlignment="1">
      <alignment horizontal="center"/>
    </xf>
    <xf numFmtId="0" fontId="11" fillId="0" borderId="0" xfId="9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Fill="1"/>
    <xf numFmtId="0" fontId="0" fillId="0" borderId="0" xfId="0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6" fillId="0" borderId="0" xfId="0" applyFont="1" applyFill="1" applyBorder="1"/>
    <xf numFmtId="0" fontId="0" fillId="0" borderId="0" xfId="0" applyBorder="1" applyAlignment="1">
      <alignment horizontal="left"/>
    </xf>
    <xf numFmtId="0" fontId="14" fillId="0" borderId="0" xfId="0" applyFont="1" applyFill="1" applyBorder="1"/>
    <xf numFmtId="0" fontId="5" fillId="0" borderId="2" xfId="0" applyFont="1" applyFill="1" applyBorder="1"/>
    <xf numFmtId="0" fontId="3" fillId="0" borderId="2" xfId="6" applyFont="1" applyFill="1" applyBorder="1"/>
    <xf numFmtId="0" fontId="13" fillId="0" borderId="2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16" fillId="3" borderId="1" xfId="10" applyFont="1" applyFill="1" applyBorder="1"/>
    <xf numFmtId="0" fontId="17" fillId="3" borderId="1" xfId="14" applyFont="1" applyFill="1" applyBorder="1" applyAlignment="1">
      <alignment horizontal="left"/>
    </xf>
    <xf numFmtId="0" fontId="16" fillId="3" borderId="1" xfId="14" applyFont="1" applyFill="1" applyBorder="1"/>
    <xf numFmtId="0" fontId="17" fillId="3" borderId="1" xfId="24" applyFont="1" applyFill="1" applyBorder="1" applyAlignment="1">
      <alignment horizontal="left"/>
    </xf>
    <xf numFmtId="0" fontId="16" fillId="3" borderId="1" xfId="24" applyFill="1" applyBorder="1"/>
    <xf numFmtId="0" fontId="16" fillId="3" borderId="2" xfId="24" applyFill="1" applyBorder="1"/>
    <xf numFmtId="0" fontId="16" fillId="3" borderId="1" xfId="25" applyFill="1" applyBorder="1"/>
    <xf numFmtId="0" fontId="0" fillId="0" borderId="2" xfId="0" applyBorder="1"/>
    <xf numFmtId="0" fontId="17" fillId="3" borderId="2" xfId="24" applyFont="1" applyFill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16" fillId="3" borderId="0" xfId="25" applyFill="1" applyBorder="1"/>
    <xf numFmtId="0" fontId="5" fillId="3" borderId="4" xfId="0" applyFont="1" applyFill="1" applyBorder="1" applyAlignment="1">
      <alignment horizontal="left"/>
    </xf>
    <xf numFmtId="0" fontId="5" fillId="3" borderId="4" xfId="12" applyFont="1" applyFill="1" applyBorder="1"/>
    <xf numFmtId="0" fontId="5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/>
    </xf>
    <xf numFmtId="0" fontId="18" fillId="0" borderId="1" xfId="6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/>
    <xf numFmtId="0" fontId="0" fillId="0" borderId="0" xfId="0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0" fillId="3" borderId="0" xfId="0" applyFill="1"/>
    <xf numFmtId="0" fontId="5" fillId="3" borderId="1" xfId="6" applyFont="1" applyFill="1" applyBorder="1" applyAlignment="1">
      <alignment horizontal="left" vertical="center" wrapText="1"/>
    </xf>
    <xf numFmtId="0" fontId="5" fillId="3" borderId="0" xfId="6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/>
    </xf>
    <xf numFmtId="0" fontId="6" fillId="3" borderId="0" xfId="0" applyFont="1" applyFill="1" applyBorder="1"/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2" fillId="3" borderId="1" xfId="6" applyFont="1" applyFill="1" applyBorder="1" applyAlignment="1">
      <alignment horizontal="left" wrapText="1"/>
    </xf>
    <xf numFmtId="0" fontId="3" fillId="3" borderId="1" xfId="6" applyFill="1" applyBorder="1"/>
    <xf numFmtId="0" fontId="5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vertical="center"/>
    </xf>
    <xf numFmtId="0" fontId="24" fillId="3" borderId="1" xfId="0" applyFont="1" applyFill="1" applyBorder="1" applyAlignment="1">
      <alignment horizontal="left" vertical="center"/>
    </xf>
    <xf numFmtId="14" fontId="14" fillId="3" borderId="1" xfId="0" applyNumberFormat="1" applyFont="1" applyFill="1" applyBorder="1" applyAlignment="1">
      <alignment horizontal="center"/>
    </xf>
    <xf numFmtId="0" fontId="23" fillId="3" borderId="1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7" fillId="3" borderId="1" xfId="14" applyFont="1" applyFill="1" applyBorder="1" applyAlignment="1">
      <alignment horizontal="center"/>
    </xf>
    <xf numFmtId="0" fontId="17" fillId="3" borderId="1" xfId="24" applyFont="1" applyFill="1" applyBorder="1" applyAlignment="1">
      <alignment horizontal="center"/>
    </xf>
    <xf numFmtId="0" fontId="17" fillId="3" borderId="2" xfId="24" applyFont="1" applyFill="1" applyBorder="1" applyAlignment="1">
      <alignment horizontal="center"/>
    </xf>
    <xf numFmtId="0" fontId="16" fillId="3" borderId="2" xfId="24" applyFill="1" applyBorder="1" applyAlignment="1">
      <alignment horizontal="center"/>
    </xf>
    <xf numFmtId="0" fontId="17" fillId="3" borderId="1" xfId="26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6" fillId="3" borderId="1" xfId="10" applyFont="1" applyFill="1" applyBorder="1" applyAlignment="1">
      <alignment horizontal="center"/>
    </xf>
    <xf numFmtId="0" fontId="6" fillId="3" borderId="1" xfId="26" applyFont="1" applyFill="1" applyBorder="1" applyAlignment="1">
      <alignment horizontal="left"/>
    </xf>
    <xf numFmtId="0" fontId="5" fillId="3" borderId="5" xfId="6" applyFont="1" applyFill="1" applyBorder="1" applyAlignment="1">
      <alignment horizontal="center" vertical="center"/>
    </xf>
    <xf numFmtId="0" fontId="11" fillId="0" borderId="2" xfId="9" applyFont="1" applyFill="1" applyBorder="1" applyAlignment="1">
      <alignment horizontal="center"/>
    </xf>
    <xf numFmtId="0" fontId="25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6" fillId="0" borderId="1" xfId="0" applyFont="1" applyBorder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6" fillId="3" borderId="1" xfId="25" applyFill="1" applyBorder="1" applyAlignment="1">
      <alignment horizontal="center" vertical="center"/>
    </xf>
    <xf numFmtId="0" fontId="16" fillId="3" borderId="0" xfId="25" applyFill="1" applyBorder="1" applyAlignment="1">
      <alignment horizontal="center" vertical="center"/>
    </xf>
    <xf numFmtId="0" fontId="3" fillId="3" borderId="1" xfId="6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3" fillId="0" borderId="2" xfId="6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7" fillId="0" borderId="0" xfId="0" applyFont="1"/>
    <xf numFmtId="0" fontId="28" fillId="3" borderId="1" xfId="0" applyFont="1" applyFill="1" applyBorder="1" applyAlignment="1">
      <alignment horizontal="center" vertical="center"/>
    </xf>
    <xf numFmtId="0" fontId="11" fillId="0" borderId="1" xfId="9" applyFont="1" applyFill="1" applyBorder="1" applyAlignment="1">
      <alignment horizontal="center" vertical="center"/>
    </xf>
    <xf numFmtId="0" fontId="11" fillId="0" borderId="0" xfId="9" applyFont="1" applyFill="1" applyBorder="1" applyAlignment="1">
      <alignment horizontal="center" vertical="center"/>
    </xf>
    <xf numFmtId="0" fontId="5" fillId="3" borderId="1" xfId="6" applyFont="1" applyFill="1" applyBorder="1" applyAlignment="1">
      <alignment horizontal="center" vertical="center" wrapText="1"/>
    </xf>
    <xf numFmtId="0" fontId="5" fillId="3" borderId="0" xfId="6" applyFont="1" applyFill="1" applyBorder="1" applyAlignment="1">
      <alignment horizontal="center" vertical="center" wrapText="1"/>
    </xf>
    <xf numFmtId="0" fontId="22" fillId="3" borderId="1" xfId="6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6" fillId="3" borderId="1" xfId="14" applyFont="1" applyFill="1" applyBorder="1" applyAlignment="1">
      <alignment horizontal="left"/>
    </xf>
    <xf numFmtId="0" fontId="0" fillId="0" borderId="0" xfId="0" applyAlignment="1">
      <alignment horizontal="left"/>
    </xf>
    <xf numFmtId="0" fontId="16" fillId="3" borderId="1" xfId="24" applyFill="1" applyBorder="1" applyAlignment="1">
      <alignment horizontal="left"/>
    </xf>
    <xf numFmtId="0" fontId="16" fillId="3" borderId="0" xfId="24" applyFill="1" applyBorder="1" applyAlignment="1">
      <alignment horizontal="left"/>
    </xf>
    <xf numFmtId="0" fontId="16" fillId="3" borderId="2" xfId="24" applyFill="1" applyBorder="1" applyAlignment="1">
      <alignment horizontal="left"/>
    </xf>
    <xf numFmtId="0" fontId="16" fillId="3" borderId="1" xfId="26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2" xfId="12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16" fillId="3" borderId="1" xfId="10" applyFont="1" applyFill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7">
    <cellStyle name="Excel Built-in Normal" xfId="8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_Reitings 2 2004" xfId="6" xr:uid="{00000000-0005-0000-0000-000006000000}"/>
    <cellStyle name="Parastais 10" xfId="20" xr:uid="{00000000-0005-0000-0000-000007000000}"/>
    <cellStyle name="Parastais 11" xfId="15" xr:uid="{00000000-0005-0000-0000-000008000000}"/>
    <cellStyle name="Parastais 13" xfId="19" xr:uid="{00000000-0005-0000-0000-000009000000}"/>
    <cellStyle name="Parastais 14" xfId="21" xr:uid="{00000000-0005-0000-0000-00000A000000}"/>
    <cellStyle name="Parastais 15" xfId="24" xr:uid="{00000000-0005-0000-0000-00000B000000}"/>
    <cellStyle name="Parastais 16" xfId="22" xr:uid="{00000000-0005-0000-0000-00000C000000}"/>
    <cellStyle name="Parastais 17" xfId="23" xr:uid="{00000000-0005-0000-0000-00000D000000}"/>
    <cellStyle name="Parastais 18" xfId="25" xr:uid="{00000000-0005-0000-0000-00000E000000}"/>
    <cellStyle name="Parastais 19" xfId="26" xr:uid="{00000000-0005-0000-0000-00000F000000}"/>
    <cellStyle name="Parastais 2" xfId="10" xr:uid="{00000000-0005-0000-0000-000010000000}"/>
    <cellStyle name="Parastais 3" xfId="11" xr:uid="{00000000-0005-0000-0000-000011000000}"/>
    <cellStyle name="Parastais 4" xfId="14" xr:uid="{00000000-0005-0000-0000-000012000000}"/>
    <cellStyle name="Parastais 5" xfId="12" xr:uid="{00000000-0005-0000-0000-000013000000}"/>
    <cellStyle name="Parastais 6" xfId="13" xr:uid="{00000000-0005-0000-0000-000014000000}"/>
    <cellStyle name="Parastais 7" xfId="17" xr:uid="{00000000-0005-0000-0000-000015000000}"/>
    <cellStyle name="Parastais 8" xfId="16" xr:uid="{00000000-0005-0000-0000-000016000000}"/>
    <cellStyle name="Parastais 9" xfId="18" xr:uid="{00000000-0005-0000-0000-000017000000}"/>
    <cellStyle name="Обычный 2" xfId="7" xr:uid="{00000000-0005-0000-0000-000018000000}"/>
    <cellStyle name="Обычный 2 2" xfId="9" xr:uid="{00000000-0005-0000-0000-000019000000}"/>
    <cellStyle name="Обычный 3" xfId="1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1"/>
  <sheetViews>
    <sheetView zoomScale="90" zoomScaleNormal="90" workbookViewId="0">
      <selection activeCell="G29" sqref="G29"/>
    </sheetView>
  </sheetViews>
  <sheetFormatPr defaultRowHeight="15"/>
  <cols>
    <col min="2" max="2" width="32.28515625" bestFit="1" customWidth="1"/>
    <col min="3" max="3" width="23.28515625" bestFit="1" customWidth="1"/>
    <col min="4" max="4" width="23.28515625" style="8" customWidth="1"/>
    <col min="5" max="5" width="12.140625" style="8" customWidth="1"/>
    <col min="6" max="6" width="11.85546875" style="8" customWidth="1"/>
    <col min="7" max="8" width="11.7109375" customWidth="1"/>
  </cols>
  <sheetData>
    <row r="1" spans="1:8" s="8" customFormat="1"/>
    <row r="2" spans="1:8" s="8" customFormat="1" ht="23.25">
      <c r="A2" s="163" t="s">
        <v>28</v>
      </c>
      <c r="B2" s="163"/>
      <c r="C2" s="163"/>
      <c r="D2" s="163"/>
      <c r="E2" s="163"/>
      <c r="F2" s="163"/>
      <c r="G2" s="163"/>
      <c r="H2" s="163"/>
    </row>
    <row r="3" spans="1:8" s="8" customFormat="1" ht="45">
      <c r="A3" s="5" t="s">
        <v>1</v>
      </c>
      <c r="B3" s="1"/>
      <c r="C3" s="1"/>
      <c r="D3" s="1"/>
      <c r="E3" s="2" t="s">
        <v>153</v>
      </c>
      <c r="F3" s="2" t="s">
        <v>265</v>
      </c>
      <c r="G3" s="2" t="s">
        <v>478</v>
      </c>
      <c r="H3" s="7" t="s">
        <v>154</v>
      </c>
    </row>
    <row r="4" spans="1:8" s="8" customFormat="1" ht="15.75">
      <c r="A4" s="6"/>
      <c r="B4" s="22"/>
      <c r="C4" s="1"/>
      <c r="D4" s="1"/>
      <c r="E4" s="11"/>
      <c r="F4" s="1"/>
      <c r="G4" s="11"/>
      <c r="H4" s="10"/>
    </row>
    <row r="5" spans="1:8" s="8" customFormat="1"/>
    <row r="6" spans="1:8" s="8" customFormat="1"/>
    <row r="7" spans="1:8" s="8" customFormat="1" ht="15.75" customHeight="1">
      <c r="A7" s="163" t="s">
        <v>29</v>
      </c>
      <c r="B7" s="163"/>
      <c r="C7" s="163"/>
      <c r="D7" s="163"/>
      <c r="E7" s="163"/>
      <c r="F7" s="163"/>
      <c r="G7" s="163"/>
      <c r="H7" s="163"/>
    </row>
    <row r="8" spans="1:8" s="8" customFormat="1" ht="45">
      <c r="A8" s="5" t="s">
        <v>1</v>
      </c>
      <c r="B8" s="1"/>
      <c r="C8" s="1"/>
      <c r="D8" s="1"/>
      <c r="E8" s="2" t="s">
        <v>153</v>
      </c>
      <c r="F8" s="2" t="s">
        <v>265</v>
      </c>
      <c r="G8" s="2" t="s">
        <v>478</v>
      </c>
      <c r="H8" s="7" t="s">
        <v>154</v>
      </c>
    </row>
    <row r="9" spans="1:8" s="8" customFormat="1" ht="15.75">
      <c r="A9" s="6"/>
      <c r="B9" s="22"/>
      <c r="C9" s="1"/>
      <c r="D9" s="1"/>
      <c r="E9" s="11"/>
      <c r="F9" s="1"/>
      <c r="G9" s="11"/>
      <c r="H9" s="10"/>
    </row>
    <row r="10" spans="1:8" s="8" customFormat="1"/>
    <row r="11" spans="1:8" s="8" customFormat="1" ht="23.25">
      <c r="A11" s="163" t="s">
        <v>50</v>
      </c>
      <c r="B11" s="163"/>
      <c r="C11" s="163"/>
      <c r="D11" s="163"/>
      <c r="E11" s="163"/>
      <c r="F11" s="163"/>
      <c r="G11" s="163"/>
      <c r="H11" s="163"/>
    </row>
    <row r="12" spans="1:8" s="8" customFormat="1" ht="45">
      <c r="A12" s="5" t="s">
        <v>1</v>
      </c>
      <c r="B12" s="1"/>
      <c r="C12" s="1"/>
      <c r="D12" s="1"/>
      <c r="E12" s="2" t="s">
        <v>153</v>
      </c>
      <c r="F12" s="2" t="s">
        <v>265</v>
      </c>
      <c r="G12" s="2" t="s">
        <v>478</v>
      </c>
      <c r="H12" s="7" t="s">
        <v>154</v>
      </c>
    </row>
    <row r="13" spans="1:8" s="8" customFormat="1" ht="15.75">
      <c r="A13" s="23"/>
      <c r="B13" s="1"/>
      <c r="C13" s="1"/>
      <c r="D13" s="1"/>
      <c r="E13" s="1"/>
      <c r="F13" s="21"/>
      <c r="G13" s="13"/>
      <c r="H13" s="12"/>
    </row>
    <row r="14" spans="1:8" s="8" customFormat="1"/>
    <row r="15" spans="1:8" s="8" customFormat="1"/>
    <row r="16" spans="1:8" s="8" customFormat="1" ht="23.25">
      <c r="A16" s="163" t="s">
        <v>25</v>
      </c>
      <c r="B16" s="163"/>
      <c r="C16" s="163"/>
      <c r="D16" s="163"/>
      <c r="E16" s="163"/>
      <c r="F16" s="163"/>
      <c r="G16" s="163"/>
      <c r="H16" s="163"/>
    </row>
    <row r="17" spans="1:13" s="8" customFormat="1" ht="45">
      <c r="A17" s="5" t="s">
        <v>1</v>
      </c>
      <c r="B17" s="1"/>
      <c r="C17" s="1"/>
      <c r="D17" s="1"/>
      <c r="E17" s="2" t="s">
        <v>153</v>
      </c>
      <c r="F17" s="2" t="s">
        <v>265</v>
      </c>
      <c r="G17" s="2" t="s">
        <v>478</v>
      </c>
      <c r="H17" s="7" t="s">
        <v>154</v>
      </c>
    </row>
    <row r="18" spans="1:13" s="8" customFormat="1" ht="15.75">
      <c r="A18" s="23"/>
      <c r="B18" s="123"/>
      <c r="C18" s="123"/>
      <c r="D18" s="123"/>
      <c r="E18" s="13"/>
      <c r="F18" s="9"/>
      <c r="G18" s="13"/>
      <c r="H18" s="12"/>
    </row>
    <row r="19" spans="1:13" s="8" customFormat="1" ht="15.75">
      <c r="A19" s="23"/>
      <c r="B19" s="20"/>
      <c r="C19" s="20"/>
      <c r="D19" s="20"/>
      <c r="E19" s="13"/>
      <c r="F19" s="9"/>
      <c r="G19" s="13"/>
      <c r="H19" s="12"/>
    </row>
    <row r="20" spans="1:13" s="8" customFormat="1">
      <c r="K20" s="26"/>
      <c r="L20" s="26"/>
      <c r="M20" s="26"/>
    </row>
    <row r="21" spans="1:13" s="8" customFormat="1">
      <c r="K21" s="31"/>
      <c r="L21" s="35"/>
      <c r="M21" s="26"/>
    </row>
    <row r="22" spans="1:13" ht="23.25">
      <c r="A22" s="163" t="s">
        <v>19</v>
      </c>
      <c r="B22" s="163"/>
      <c r="C22" s="163"/>
      <c r="D22" s="163"/>
      <c r="E22" s="163"/>
      <c r="F22" s="163"/>
      <c r="G22" s="163"/>
      <c r="H22" s="163"/>
      <c r="K22" s="26"/>
      <c r="L22" s="26"/>
      <c r="M22" s="26"/>
    </row>
    <row r="23" spans="1:13" ht="45">
      <c r="A23" s="5" t="s">
        <v>1</v>
      </c>
      <c r="B23" s="1"/>
      <c r="C23" s="1"/>
      <c r="D23" s="1"/>
      <c r="E23" s="2" t="s">
        <v>153</v>
      </c>
      <c r="F23" s="2" t="s">
        <v>265</v>
      </c>
      <c r="G23" s="2" t="s">
        <v>478</v>
      </c>
      <c r="H23" s="7" t="s">
        <v>154</v>
      </c>
    </row>
    <row r="24" spans="1:13" s="8" customFormat="1" ht="15.75">
      <c r="A24" s="23"/>
      <c r="B24" s="20"/>
      <c r="C24" s="20"/>
      <c r="D24" s="20"/>
      <c r="E24" s="13"/>
      <c r="F24" s="9"/>
      <c r="G24" s="13"/>
      <c r="H24" s="7"/>
    </row>
    <row r="25" spans="1:13" ht="15.75">
      <c r="A25" s="5"/>
      <c r="B25" s="1"/>
      <c r="C25" s="1"/>
      <c r="D25" s="1"/>
      <c r="E25" s="2"/>
      <c r="F25" s="2"/>
      <c r="G25" s="2"/>
      <c r="H25" s="7"/>
    </row>
    <row r="26" spans="1:13" s="8" customFormat="1" ht="15.75">
      <c r="A26" s="23"/>
      <c r="B26" s="20"/>
      <c r="C26" s="20"/>
      <c r="D26" s="20"/>
      <c r="E26" s="13"/>
      <c r="F26" s="9"/>
      <c r="G26" s="13"/>
      <c r="H26" s="7"/>
    </row>
    <row r="28" spans="1:13" ht="23.25">
      <c r="A28" s="163" t="s">
        <v>85</v>
      </c>
      <c r="B28" s="163"/>
      <c r="C28" s="163"/>
      <c r="D28" s="163"/>
      <c r="E28" s="163"/>
      <c r="F28" s="163"/>
      <c r="G28" s="163"/>
      <c r="H28" s="163"/>
    </row>
    <row r="29" spans="1:13" s="8" customFormat="1" ht="45">
      <c r="A29" s="5" t="s">
        <v>1</v>
      </c>
      <c r="B29" s="1"/>
      <c r="C29" s="1"/>
      <c r="D29" s="1"/>
      <c r="E29" s="2" t="s">
        <v>153</v>
      </c>
      <c r="F29" s="2" t="s">
        <v>265</v>
      </c>
      <c r="G29" s="2" t="s">
        <v>478</v>
      </c>
      <c r="H29" s="7" t="s">
        <v>154</v>
      </c>
    </row>
    <row r="30" spans="1:13" s="8" customFormat="1" ht="15.75">
      <c r="A30" s="23"/>
      <c r="B30" s="1"/>
      <c r="C30" s="1"/>
      <c r="D30" s="1"/>
      <c r="E30" s="13"/>
      <c r="F30" s="21"/>
      <c r="G30" s="13"/>
      <c r="H30" s="12"/>
    </row>
    <row r="31" spans="1:13" s="8" customFormat="1"/>
    <row r="32" spans="1:13" ht="23.25">
      <c r="A32" s="163" t="s">
        <v>30</v>
      </c>
      <c r="B32" s="163"/>
      <c r="C32" s="163"/>
      <c r="D32" s="163"/>
      <c r="E32" s="163"/>
      <c r="F32" s="163"/>
      <c r="G32" s="163"/>
      <c r="H32" s="163"/>
    </row>
    <row r="33" spans="1:15" ht="45">
      <c r="A33" s="5" t="s">
        <v>1</v>
      </c>
      <c r="B33" s="1"/>
      <c r="C33" s="1"/>
      <c r="D33" s="1"/>
      <c r="E33" s="2" t="s">
        <v>153</v>
      </c>
      <c r="F33" s="2" t="s">
        <v>265</v>
      </c>
      <c r="G33" s="2" t="s">
        <v>478</v>
      </c>
      <c r="H33" s="7" t="s">
        <v>154</v>
      </c>
      <c r="O33" s="36"/>
    </row>
    <row r="34" spans="1:15" s="8" customFormat="1" ht="15.75">
      <c r="A34" s="5">
        <v>1</v>
      </c>
      <c r="B34" s="1" t="s">
        <v>361</v>
      </c>
      <c r="C34" s="1" t="s">
        <v>64</v>
      </c>
      <c r="D34" s="1"/>
      <c r="E34" s="2"/>
      <c r="F34" s="143">
        <f>100</f>
        <v>100</v>
      </c>
      <c r="G34" s="143">
        <v>100</v>
      </c>
      <c r="H34" s="7">
        <f>F34+G34</f>
        <v>200</v>
      </c>
      <c r="O34" s="36"/>
    </row>
    <row r="35" spans="1:15" s="8" customFormat="1" ht="15.75">
      <c r="A35" s="23"/>
      <c r="B35" s="1"/>
      <c r="C35" s="1"/>
      <c r="D35" s="1"/>
      <c r="E35" s="77"/>
      <c r="F35" s="76"/>
      <c r="G35" s="13"/>
      <c r="H35" s="7"/>
    </row>
    <row r="36" spans="1:15" s="8" customFormat="1" ht="23.25">
      <c r="A36" s="163" t="s">
        <v>122</v>
      </c>
      <c r="B36" s="163"/>
      <c r="C36" s="163"/>
      <c r="D36" s="163"/>
      <c r="E36" s="163"/>
      <c r="F36" s="163"/>
      <c r="G36" s="163"/>
      <c r="H36" s="163"/>
    </row>
    <row r="37" spans="1:15" s="8" customFormat="1" ht="45">
      <c r="A37" s="5" t="s">
        <v>1</v>
      </c>
      <c r="B37" s="1"/>
      <c r="C37" s="1"/>
      <c r="D37" s="1"/>
      <c r="E37" s="2" t="s">
        <v>153</v>
      </c>
      <c r="F37" s="2" t="s">
        <v>265</v>
      </c>
      <c r="G37" s="2" t="s">
        <v>478</v>
      </c>
      <c r="H37" s="7" t="s">
        <v>154</v>
      </c>
    </row>
    <row r="38" spans="1:15" s="8" customFormat="1" ht="15.75">
      <c r="A38" s="5">
        <v>1</v>
      </c>
      <c r="B38" s="1" t="s">
        <v>171</v>
      </c>
      <c r="C38" s="1" t="s">
        <v>173</v>
      </c>
      <c r="D38" s="1"/>
      <c r="E38" s="143">
        <v>103</v>
      </c>
      <c r="F38" s="2"/>
      <c r="G38" s="2"/>
      <c r="H38" s="7">
        <f>E38</f>
        <v>103</v>
      </c>
    </row>
    <row r="39" spans="1:15" s="8" customFormat="1" ht="15.75">
      <c r="A39" s="5">
        <v>2</v>
      </c>
      <c r="B39" s="1" t="s">
        <v>172</v>
      </c>
      <c r="C39" s="1" t="s">
        <v>174</v>
      </c>
      <c r="D39" s="1"/>
      <c r="E39" s="143">
        <v>99</v>
      </c>
      <c r="F39" s="2"/>
      <c r="G39" s="2"/>
      <c r="H39" s="7">
        <f>E39</f>
        <v>99</v>
      </c>
    </row>
    <row r="40" spans="1:15" s="8" customFormat="1" ht="15.75">
      <c r="A40" s="23"/>
      <c r="B40" s="84"/>
      <c r="C40" s="84"/>
      <c r="D40" s="84"/>
      <c r="E40" s="70"/>
      <c r="F40" s="76"/>
      <c r="G40" s="13"/>
      <c r="H40" s="7"/>
    </row>
    <row r="42" spans="1:15" ht="23.25">
      <c r="A42" s="163" t="s">
        <v>26</v>
      </c>
      <c r="B42" s="163"/>
      <c r="C42" s="163"/>
      <c r="D42" s="163"/>
      <c r="E42" s="163"/>
      <c r="F42" s="163"/>
      <c r="G42" s="163"/>
      <c r="H42" s="163"/>
    </row>
    <row r="43" spans="1:15" ht="60">
      <c r="A43" s="5" t="s">
        <v>1</v>
      </c>
      <c r="B43" s="1"/>
      <c r="C43" s="1"/>
      <c r="D43" s="1"/>
      <c r="E43" s="2" t="s">
        <v>153</v>
      </c>
      <c r="F43" s="2" t="s">
        <v>265</v>
      </c>
      <c r="G43" s="2" t="s">
        <v>478</v>
      </c>
      <c r="H43" s="7" t="s">
        <v>154</v>
      </c>
    </row>
    <row r="44" spans="1:15" ht="15.75">
      <c r="A44" s="23">
        <v>1</v>
      </c>
      <c r="B44" s="84" t="s">
        <v>150</v>
      </c>
      <c r="C44" s="1" t="s">
        <v>71</v>
      </c>
      <c r="D44" s="84"/>
      <c r="E44" s="143">
        <v>103</v>
      </c>
      <c r="F44" s="76"/>
      <c r="G44" s="13"/>
      <c r="H44" s="7">
        <f>E44</f>
        <v>103</v>
      </c>
    </row>
    <row r="45" spans="1:15" ht="15.75">
      <c r="A45" s="23">
        <v>2</v>
      </c>
      <c r="B45" s="84" t="s">
        <v>477</v>
      </c>
      <c r="C45" s="84" t="s">
        <v>64</v>
      </c>
      <c r="D45" s="84"/>
      <c r="E45" s="143"/>
      <c r="F45" s="76"/>
      <c r="G45" s="13">
        <v>100</v>
      </c>
      <c r="H45" s="7">
        <f>G45</f>
        <v>100</v>
      </c>
    </row>
    <row r="46" spans="1:15" ht="15.75">
      <c r="A46" s="23">
        <v>3</v>
      </c>
      <c r="B46" s="84" t="s">
        <v>151</v>
      </c>
      <c r="C46" s="84" t="s">
        <v>152</v>
      </c>
      <c r="D46" s="84"/>
      <c r="E46" s="143">
        <v>99</v>
      </c>
      <c r="F46" s="76"/>
      <c r="G46" s="13"/>
      <c r="H46" s="7">
        <f>E46</f>
        <v>99</v>
      </c>
    </row>
    <row r="51" ht="15" customHeight="1"/>
  </sheetData>
  <sortState xmlns:xlrd2="http://schemas.microsoft.com/office/spreadsheetml/2017/richdata2" ref="A44:H46">
    <sortCondition descending="1" ref="H44:H46"/>
  </sortState>
  <mergeCells count="9">
    <mergeCell ref="A16:H16"/>
    <mergeCell ref="A42:H42"/>
    <mergeCell ref="A22:H22"/>
    <mergeCell ref="A32:H32"/>
    <mergeCell ref="A2:H2"/>
    <mergeCell ref="A7:H7"/>
    <mergeCell ref="A28:H28"/>
    <mergeCell ref="A11:H11"/>
    <mergeCell ref="A36:H3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6"/>
  <sheetViews>
    <sheetView zoomScale="80" zoomScaleNormal="80" workbookViewId="0">
      <selection activeCell="H2" sqref="H2"/>
    </sheetView>
  </sheetViews>
  <sheetFormatPr defaultRowHeight="15"/>
  <cols>
    <col min="2" max="2" width="21.42578125" bestFit="1" customWidth="1"/>
    <col min="3" max="3" width="9.140625" style="33"/>
    <col min="4" max="4" width="25" bestFit="1" customWidth="1"/>
    <col min="5" max="5" width="18.7109375" bestFit="1" customWidth="1"/>
    <col min="6" max="6" width="12.7109375" customWidth="1"/>
    <col min="7" max="7" width="10.85546875" customWidth="1"/>
    <col min="8" max="8" width="14.7109375" customWidth="1"/>
  </cols>
  <sheetData>
    <row r="1" spans="1:15" ht="23.25">
      <c r="A1" s="163" t="s">
        <v>31</v>
      </c>
      <c r="B1" s="163"/>
      <c r="C1" s="163"/>
      <c r="D1" s="163"/>
      <c r="E1" s="163"/>
      <c r="F1" s="163"/>
      <c r="G1" s="163"/>
      <c r="H1" s="163"/>
      <c r="I1" s="163"/>
      <c r="J1" s="14"/>
      <c r="K1" s="14"/>
      <c r="L1" s="14"/>
      <c r="M1" s="14"/>
      <c r="N1" s="14"/>
      <c r="O1" s="14"/>
    </row>
    <row r="2" spans="1:15" ht="45">
      <c r="A2" s="5" t="s">
        <v>1</v>
      </c>
      <c r="B2" s="1"/>
      <c r="C2" s="3"/>
      <c r="D2" s="1"/>
      <c r="E2" s="1"/>
      <c r="F2" s="2" t="s">
        <v>153</v>
      </c>
      <c r="G2" s="2" t="s">
        <v>265</v>
      </c>
      <c r="H2" s="2" t="s">
        <v>478</v>
      </c>
      <c r="I2" s="7" t="s">
        <v>154</v>
      </c>
      <c r="J2" s="8"/>
      <c r="K2" s="8"/>
      <c r="L2" s="8"/>
      <c r="M2" s="8"/>
      <c r="N2" s="8"/>
      <c r="O2" s="8"/>
    </row>
    <row r="3" spans="1:15" ht="15.75">
      <c r="A3" s="6">
        <v>1</v>
      </c>
      <c r="B3" s="71" t="s">
        <v>46</v>
      </c>
      <c r="C3" s="135">
        <v>2012</v>
      </c>
      <c r="D3" s="71" t="s">
        <v>13</v>
      </c>
      <c r="E3" s="71"/>
      <c r="F3" s="13">
        <v>100</v>
      </c>
      <c r="G3" s="13">
        <f>109</f>
        <v>109</v>
      </c>
      <c r="H3" s="13">
        <v>107</v>
      </c>
      <c r="I3" s="12">
        <f>F3+G3+H3</f>
        <v>316</v>
      </c>
    </row>
    <row r="4" spans="1:15" s="8" customFormat="1" ht="15.75">
      <c r="A4" s="6">
        <v>2</v>
      </c>
      <c r="B4" s="71" t="s">
        <v>288</v>
      </c>
      <c r="C4" s="135">
        <v>2013</v>
      </c>
      <c r="D4" s="71" t="s">
        <v>64</v>
      </c>
      <c r="E4" s="71"/>
      <c r="F4" s="13"/>
      <c r="G4" s="13">
        <f>105</f>
        <v>105</v>
      </c>
      <c r="H4" s="13">
        <v>103</v>
      </c>
      <c r="I4" s="12">
        <f>F4+G4+H4</f>
        <v>208</v>
      </c>
    </row>
    <row r="5" spans="1:15" s="8" customFormat="1" ht="15.75">
      <c r="A5" s="6">
        <v>3</v>
      </c>
      <c r="B5" s="71" t="s">
        <v>289</v>
      </c>
      <c r="C5" s="135">
        <v>2013</v>
      </c>
      <c r="D5" s="71" t="s">
        <v>64</v>
      </c>
      <c r="E5" s="71"/>
      <c r="F5" s="13"/>
      <c r="G5" s="13">
        <f>101</f>
        <v>101</v>
      </c>
      <c r="H5" s="13">
        <v>95</v>
      </c>
      <c r="I5" s="12">
        <f>F5+G5+H5</f>
        <v>196</v>
      </c>
    </row>
    <row r="6" spans="1:15" s="8" customFormat="1" ht="15.75">
      <c r="A6" s="6">
        <v>4</v>
      </c>
      <c r="B6" s="71" t="s">
        <v>290</v>
      </c>
      <c r="C6" s="135">
        <v>2013</v>
      </c>
      <c r="D6" s="71" t="s">
        <v>282</v>
      </c>
      <c r="E6" s="71"/>
      <c r="F6" s="13"/>
      <c r="G6" s="13">
        <f>97</f>
        <v>97</v>
      </c>
      <c r="H6" s="13"/>
      <c r="I6" s="12">
        <f>F6+G6+H6</f>
        <v>97</v>
      </c>
    </row>
    <row r="8" spans="1:15" s="8" customFormat="1">
      <c r="C8" s="33"/>
    </row>
    <row r="9" spans="1:15" ht="23.25">
      <c r="A9" s="163" t="s">
        <v>32</v>
      </c>
      <c r="B9" s="163"/>
      <c r="C9" s="163"/>
      <c r="D9" s="163"/>
      <c r="E9" s="163"/>
      <c r="F9" s="163"/>
      <c r="G9" s="163"/>
      <c r="H9" s="163"/>
      <c r="I9" s="163"/>
    </row>
    <row r="10" spans="1:15" ht="45">
      <c r="A10" s="5" t="s">
        <v>1</v>
      </c>
      <c r="B10" s="1"/>
      <c r="C10" s="3"/>
      <c r="D10" s="1"/>
      <c r="E10" s="1"/>
      <c r="F10" s="2" t="s">
        <v>153</v>
      </c>
      <c r="G10" s="2" t="s">
        <v>265</v>
      </c>
      <c r="H10" s="2" t="s">
        <v>478</v>
      </c>
      <c r="I10" s="7" t="s">
        <v>154</v>
      </c>
    </row>
    <row r="11" spans="1:15" s="8" customFormat="1" ht="15.75">
      <c r="A11" s="6">
        <v>1</v>
      </c>
      <c r="B11" s="71" t="s">
        <v>74</v>
      </c>
      <c r="C11" s="135">
        <v>2011</v>
      </c>
      <c r="D11" s="71" t="s">
        <v>210</v>
      </c>
      <c r="E11" s="71"/>
      <c r="F11" s="13">
        <v>112</v>
      </c>
      <c r="G11" s="13">
        <v>109</v>
      </c>
      <c r="H11" s="13">
        <v>106</v>
      </c>
      <c r="I11" s="12">
        <f>F11+G11+H11</f>
        <v>327</v>
      </c>
    </row>
    <row r="12" spans="1:15" s="8" customFormat="1" ht="15.75">
      <c r="A12" s="6">
        <v>2</v>
      </c>
      <c r="B12" s="71" t="s">
        <v>313</v>
      </c>
      <c r="C12" s="135">
        <v>2011</v>
      </c>
      <c r="D12" s="71" t="s">
        <v>64</v>
      </c>
      <c r="E12" s="71"/>
      <c r="F12" s="13"/>
      <c r="G12" s="13">
        <f>105</f>
        <v>105</v>
      </c>
      <c r="H12" s="13">
        <v>102</v>
      </c>
      <c r="I12" s="12">
        <f>F12+G12+H12</f>
        <v>207</v>
      </c>
    </row>
    <row r="13" spans="1:15" s="8" customFormat="1" ht="15.75">
      <c r="A13" s="6">
        <v>3</v>
      </c>
      <c r="B13" s="71" t="s">
        <v>315</v>
      </c>
      <c r="C13" s="135">
        <v>2011</v>
      </c>
      <c r="D13" s="71" t="s">
        <v>13</v>
      </c>
      <c r="E13" s="71"/>
      <c r="F13" s="13"/>
      <c r="G13" s="13">
        <f>97</f>
        <v>97</v>
      </c>
      <c r="H13" s="13">
        <v>98</v>
      </c>
      <c r="I13" s="12">
        <f>F13+G13+H13</f>
        <v>195</v>
      </c>
    </row>
    <row r="14" spans="1:15" ht="15.75">
      <c r="A14" s="6">
        <v>4</v>
      </c>
      <c r="B14" s="71" t="s">
        <v>314</v>
      </c>
      <c r="C14" s="135">
        <v>2011</v>
      </c>
      <c r="D14" s="71" t="s">
        <v>316</v>
      </c>
      <c r="E14" s="71"/>
      <c r="F14" s="13"/>
      <c r="G14" s="13">
        <f>101</f>
        <v>101</v>
      </c>
      <c r="H14" s="13"/>
      <c r="I14" s="12">
        <f>F14+G14+H14</f>
        <v>101</v>
      </c>
    </row>
    <row r="15" spans="1:15" ht="15.75">
      <c r="A15" s="6">
        <v>5</v>
      </c>
      <c r="B15" s="71" t="s">
        <v>220</v>
      </c>
      <c r="C15" s="135">
        <v>2010</v>
      </c>
      <c r="D15" s="71" t="s">
        <v>210</v>
      </c>
      <c r="E15" s="71"/>
      <c r="F15" s="13">
        <v>100</v>
      </c>
      <c r="G15" s="13"/>
      <c r="H15" s="13"/>
      <c r="I15" s="12">
        <f>F15+G15+H15</f>
        <v>100</v>
      </c>
    </row>
    <row r="16" spans="1:15" ht="15.75">
      <c r="A16" s="6">
        <v>6</v>
      </c>
      <c r="B16" s="71" t="s">
        <v>221</v>
      </c>
      <c r="C16" s="135"/>
      <c r="D16" s="71" t="s">
        <v>210</v>
      </c>
      <c r="E16" s="71"/>
      <c r="F16" s="13">
        <v>96</v>
      </c>
      <c r="G16" s="13"/>
      <c r="H16" s="13"/>
      <c r="I16" s="12">
        <f>F16+G16+H16</f>
        <v>96</v>
      </c>
    </row>
  </sheetData>
  <sortState xmlns:xlrd2="http://schemas.microsoft.com/office/spreadsheetml/2017/richdata2" ref="A3:I6">
    <sortCondition descending="1" ref="I3:I6"/>
  </sortState>
  <mergeCells count="2">
    <mergeCell ref="A1:I1"/>
    <mergeCell ref="A9:I9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1"/>
  <sheetViews>
    <sheetView zoomScale="80" zoomScaleNormal="80" workbookViewId="0">
      <selection activeCell="G2" sqref="G2"/>
    </sheetView>
  </sheetViews>
  <sheetFormatPr defaultRowHeight="15"/>
  <cols>
    <col min="2" max="2" width="19.85546875" bestFit="1" customWidth="1"/>
    <col min="3" max="3" width="9.140625" style="33"/>
    <col min="4" max="4" width="22.42578125" bestFit="1" customWidth="1"/>
    <col min="5" max="5" width="14.28515625" customWidth="1"/>
    <col min="6" max="6" width="11" customWidth="1"/>
    <col min="7" max="7" width="15.7109375" customWidth="1"/>
    <col min="8" max="8" width="10.42578125" customWidth="1"/>
  </cols>
  <sheetData>
    <row r="1" spans="1:8" ht="23.25">
      <c r="A1" s="163" t="s">
        <v>2</v>
      </c>
      <c r="B1" s="163"/>
      <c r="C1" s="163"/>
      <c r="D1" s="163"/>
      <c r="E1" s="163"/>
      <c r="F1" s="163"/>
      <c r="G1" s="163"/>
      <c r="H1" s="163"/>
    </row>
    <row r="2" spans="1:8" ht="45">
      <c r="A2" s="5" t="s">
        <v>1</v>
      </c>
      <c r="B2" s="1"/>
      <c r="C2" s="3"/>
      <c r="D2" s="1"/>
      <c r="E2" s="2" t="s">
        <v>153</v>
      </c>
      <c r="F2" s="2" t="s">
        <v>265</v>
      </c>
      <c r="G2" s="2" t="s">
        <v>478</v>
      </c>
      <c r="H2" s="7" t="s">
        <v>154</v>
      </c>
    </row>
    <row r="3" spans="1:8" ht="15.75">
      <c r="A3" s="6">
        <v>1</v>
      </c>
      <c r="B3" s="68" t="s">
        <v>112</v>
      </c>
      <c r="C3" s="109">
        <v>2014</v>
      </c>
      <c r="D3" s="68" t="s">
        <v>152</v>
      </c>
      <c r="E3" s="15">
        <v>210</v>
      </c>
      <c r="F3" s="15">
        <v>178</v>
      </c>
      <c r="G3" s="15">
        <v>211</v>
      </c>
      <c r="H3" s="10">
        <f>E3+F3+G3</f>
        <v>599</v>
      </c>
    </row>
    <row r="4" spans="1:8" ht="15.75">
      <c r="A4" s="6">
        <v>2</v>
      </c>
      <c r="B4" s="68" t="s">
        <v>81</v>
      </c>
      <c r="C4" s="109">
        <v>2015</v>
      </c>
      <c r="D4" s="68" t="s">
        <v>13</v>
      </c>
      <c r="E4" s="15">
        <v>208</v>
      </c>
      <c r="F4" s="15">
        <v>174</v>
      </c>
      <c r="G4" s="15">
        <v>203</v>
      </c>
      <c r="H4" s="10">
        <f>E4+F4+G4</f>
        <v>585</v>
      </c>
    </row>
    <row r="5" spans="1:8" ht="15.75">
      <c r="A5" s="6">
        <v>3</v>
      </c>
      <c r="B5" s="68" t="s">
        <v>113</v>
      </c>
      <c r="C5" s="109">
        <v>2015</v>
      </c>
      <c r="D5" s="68" t="s">
        <v>152</v>
      </c>
      <c r="E5" s="15">
        <v>156</v>
      </c>
      <c r="F5" s="15">
        <f>170</f>
        <v>170</v>
      </c>
      <c r="G5" s="15">
        <v>207</v>
      </c>
      <c r="H5" s="10">
        <f>E5+F5+G5</f>
        <v>533</v>
      </c>
    </row>
    <row r="6" spans="1:8" ht="15.75">
      <c r="A6" s="6">
        <v>4</v>
      </c>
      <c r="B6" s="68" t="s">
        <v>82</v>
      </c>
      <c r="C6" s="109">
        <v>2014</v>
      </c>
      <c r="D6" s="68" t="s">
        <v>206</v>
      </c>
      <c r="E6" s="15">
        <v>156</v>
      </c>
      <c r="F6" s="15">
        <f>142</f>
        <v>142</v>
      </c>
      <c r="G6" s="15">
        <v>195</v>
      </c>
      <c r="H6" s="10">
        <f>E6+F6+G6</f>
        <v>493</v>
      </c>
    </row>
    <row r="7" spans="1:8" ht="15.75">
      <c r="A7" s="6">
        <v>5</v>
      </c>
      <c r="B7" s="68" t="s">
        <v>87</v>
      </c>
      <c r="C7" s="109">
        <v>2015</v>
      </c>
      <c r="D7" s="68" t="s">
        <v>13</v>
      </c>
      <c r="E7" s="15">
        <v>167</v>
      </c>
      <c r="F7" s="15">
        <f>166</f>
        <v>166</v>
      </c>
      <c r="G7" s="15">
        <v>153</v>
      </c>
      <c r="H7" s="10">
        <f>E7+F7+G7</f>
        <v>486</v>
      </c>
    </row>
    <row r="8" spans="1:8" ht="15.75">
      <c r="A8" s="6">
        <v>6</v>
      </c>
      <c r="B8" s="68" t="s">
        <v>88</v>
      </c>
      <c r="C8" s="109">
        <v>2014</v>
      </c>
      <c r="D8" s="68" t="s">
        <v>80</v>
      </c>
      <c r="E8" s="15">
        <v>132</v>
      </c>
      <c r="F8" s="15">
        <v>162</v>
      </c>
      <c r="G8" s="15">
        <v>191</v>
      </c>
      <c r="H8" s="10">
        <f>E8+F8+G8</f>
        <v>485</v>
      </c>
    </row>
    <row r="9" spans="1:8" ht="15.75">
      <c r="A9" s="6">
        <v>7</v>
      </c>
      <c r="B9" s="68" t="s">
        <v>97</v>
      </c>
      <c r="C9" s="109">
        <v>2014</v>
      </c>
      <c r="D9" s="68" t="s">
        <v>13</v>
      </c>
      <c r="E9" s="15">
        <v>167</v>
      </c>
      <c r="F9" s="15">
        <f>128</f>
        <v>128</v>
      </c>
      <c r="G9" s="15">
        <v>153</v>
      </c>
      <c r="H9" s="10">
        <f>E9+F9+G9</f>
        <v>448</v>
      </c>
    </row>
    <row r="10" spans="1:8" ht="15.75">
      <c r="A10" s="6">
        <v>8</v>
      </c>
      <c r="B10" s="68" t="s">
        <v>207</v>
      </c>
      <c r="C10" s="109">
        <v>2016</v>
      </c>
      <c r="D10" s="68" t="s">
        <v>13</v>
      </c>
      <c r="E10" s="15">
        <v>177</v>
      </c>
      <c r="F10" s="15">
        <f>116</f>
        <v>116</v>
      </c>
      <c r="G10" s="15">
        <v>153</v>
      </c>
      <c r="H10" s="10">
        <f>E10+F10+G10</f>
        <v>446</v>
      </c>
    </row>
    <row r="11" spans="1:8" ht="15.75">
      <c r="A11" s="6">
        <v>9</v>
      </c>
      <c r="B11" s="68" t="s">
        <v>72</v>
      </c>
      <c r="C11" s="109">
        <v>2014</v>
      </c>
      <c r="D11" s="68" t="s">
        <v>206</v>
      </c>
      <c r="E11" s="15">
        <v>132</v>
      </c>
      <c r="F11" s="15">
        <v>158</v>
      </c>
      <c r="G11" s="15">
        <v>153</v>
      </c>
      <c r="H11" s="10">
        <f>E11+F11+G11</f>
        <v>443</v>
      </c>
    </row>
    <row r="12" spans="1:8" ht="15.75">
      <c r="A12" s="6">
        <v>10</v>
      </c>
      <c r="B12" s="68" t="s">
        <v>67</v>
      </c>
      <c r="C12" s="109">
        <v>2014</v>
      </c>
      <c r="D12" s="68" t="s">
        <v>80</v>
      </c>
      <c r="E12" s="15">
        <v>156</v>
      </c>
      <c r="F12" s="15">
        <f>101</f>
        <v>101</v>
      </c>
      <c r="G12" s="15">
        <v>153</v>
      </c>
      <c r="H12" s="10">
        <f>E12+F12+G12</f>
        <v>410</v>
      </c>
    </row>
    <row r="13" spans="1:8" ht="15.75">
      <c r="A13" s="6">
        <v>11</v>
      </c>
      <c r="B13" s="68" t="s">
        <v>114</v>
      </c>
      <c r="C13" s="109">
        <v>2014</v>
      </c>
      <c r="D13" s="68" t="s">
        <v>206</v>
      </c>
      <c r="E13" s="15">
        <v>132</v>
      </c>
      <c r="F13" s="15">
        <f>142</f>
        <v>142</v>
      </c>
      <c r="G13" s="15">
        <v>125</v>
      </c>
      <c r="H13" s="10">
        <f>E13+F13+G13</f>
        <v>399</v>
      </c>
    </row>
    <row r="14" spans="1:8" ht="15.75">
      <c r="A14" s="6">
        <v>12</v>
      </c>
      <c r="B14" s="68" t="s">
        <v>93</v>
      </c>
      <c r="C14" s="109">
        <v>2015</v>
      </c>
      <c r="D14" s="68" t="s">
        <v>80</v>
      </c>
      <c r="E14" s="15">
        <v>96</v>
      </c>
      <c r="F14" s="15">
        <f>128</f>
        <v>128</v>
      </c>
      <c r="G14" s="15">
        <v>153</v>
      </c>
      <c r="H14" s="10">
        <f>E14+F14+G14</f>
        <v>377</v>
      </c>
    </row>
    <row r="15" spans="1:8" ht="15.75">
      <c r="A15" s="6">
        <v>13</v>
      </c>
      <c r="B15" s="68" t="s">
        <v>94</v>
      </c>
      <c r="C15" s="109">
        <v>2015</v>
      </c>
      <c r="D15" s="68" t="s">
        <v>80</v>
      </c>
      <c r="E15" s="15">
        <v>119</v>
      </c>
      <c r="F15" s="15">
        <f>116</f>
        <v>116</v>
      </c>
      <c r="G15" s="15">
        <v>125</v>
      </c>
      <c r="H15" s="10">
        <f>E15+F15+G15</f>
        <v>360</v>
      </c>
    </row>
    <row r="16" spans="1:8" ht="15.75">
      <c r="A16" s="6">
        <v>14</v>
      </c>
      <c r="B16" s="68" t="s">
        <v>362</v>
      </c>
      <c r="C16" s="109">
        <v>2016</v>
      </c>
      <c r="D16" s="68" t="s">
        <v>267</v>
      </c>
      <c r="E16" s="15"/>
      <c r="F16" s="15">
        <v>142</v>
      </c>
      <c r="G16" s="15">
        <v>199</v>
      </c>
      <c r="H16" s="10">
        <f>E16+F16+G16</f>
        <v>341</v>
      </c>
    </row>
    <row r="17" spans="1:8" ht="15.75">
      <c r="A17" s="6">
        <v>15</v>
      </c>
      <c r="B17" s="68" t="s">
        <v>83</v>
      </c>
      <c r="C17" s="109">
        <v>2016</v>
      </c>
      <c r="D17" s="68" t="s">
        <v>80</v>
      </c>
      <c r="E17" s="15">
        <v>132</v>
      </c>
      <c r="F17" s="15">
        <f>101</f>
        <v>101</v>
      </c>
      <c r="G17" s="15">
        <v>93</v>
      </c>
      <c r="H17" s="10">
        <f>E17+F17+G17</f>
        <v>326</v>
      </c>
    </row>
    <row r="18" spans="1:8" ht="15.75">
      <c r="A18" s="6">
        <v>16</v>
      </c>
      <c r="B18" s="68" t="s">
        <v>266</v>
      </c>
      <c r="C18" s="109">
        <v>2015</v>
      </c>
      <c r="D18" s="68" t="s">
        <v>13</v>
      </c>
      <c r="E18" s="15"/>
      <c r="F18" s="15">
        <f>142</f>
        <v>142</v>
      </c>
      <c r="G18" s="15">
        <v>153</v>
      </c>
      <c r="H18" s="10">
        <f>E18+F18+G18</f>
        <v>295</v>
      </c>
    </row>
    <row r="19" spans="1:8" ht="15.75">
      <c r="A19" s="6">
        <v>17</v>
      </c>
      <c r="B19" s="68" t="s">
        <v>268</v>
      </c>
      <c r="C19" s="109">
        <v>2015</v>
      </c>
      <c r="D19" s="68" t="s">
        <v>269</v>
      </c>
      <c r="E19" s="15"/>
      <c r="F19" s="15">
        <f>142</f>
        <v>142</v>
      </c>
      <c r="G19" s="15">
        <v>125</v>
      </c>
      <c r="H19" s="10">
        <f>E19+F19+G19</f>
        <v>267</v>
      </c>
    </row>
    <row r="20" spans="1:8" ht="15.75">
      <c r="A20" s="6">
        <v>18</v>
      </c>
      <c r="B20" s="68" t="s">
        <v>270</v>
      </c>
      <c r="C20" s="109">
        <v>2015</v>
      </c>
      <c r="D20" s="68" t="s">
        <v>271</v>
      </c>
      <c r="E20" s="15"/>
      <c r="F20" s="15">
        <f>128</f>
        <v>128</v>
      </c>
      <c r="G20" s="15">
        <v>125</v>
      </c>
      <c r="H20" s="10">
        <f>E20+F20+G20</f>
        <v>253</v>
      </c>
    </row>
    <row r="21" spans="1:8" ht="15.75">
      <c r="A21" s="6">
        <v>19</v>
      </c>
      <c r="B21" s="68" t="s">
        <v>272</v>
      </c>
      <c r="C21" s="109">
        <v>2014</v>
      </c>
      <c r="D21" s="68" t="s">
        <v>271</v>
      </c>
      <c r="E21" s="15"/>
      <c r="F21" s="15">
        <f>116</f>
        <v>116</v>
      </c>
      <c r="G21" s="15">
        <v>125</v>
      </c>
      <c r="H21" s="10">
        <f>E21+F21+G21</f>
        <v>241</v>
      </c>
    </row>
    <row r="22" spans="1:8" ht="15.75">
      <c r="A22" s="6">
        <v>20</v>
      </c>
      <c r="B22" s="68" t="s">
        <v>111</v>
      </c>
      <c r="C22" s="109">
        <v>2014</v>
      </c>
      <c r="D22" s="68" t="s">
        <v>80</v>
      </c>
      <c r="E22" s="15">
        <v>80</v>
      </c>
      <c r="F22" s="15">
        <f>79</f>
        <v>79</v>
      </c>
      <c r="G22" s="15">
        <v>69</v>
      </c>
      <c r="H22" s="10">
        <f>E22+F22+G22</f>
        <v>228</v>
      </c>
    </row>
    <row r="23" spans="1:8" ht="15.75">
      <c r="A23" s="6">
        <v>21</v>
      </c>
      <c r="B23" s="68" t="s">
        <v>273</v>
      </c>
      <c r="C23" s="109">
        <v>2016</v>
      </c>
      <c r="D23" s="68" t="s">
        <v>80</v>
      </c>
      <c r="E23" s="15"/>
      <c r="F23" s="15">
        <f>101</f>
        <v>101</v>
      </c>
      <c r="G23" s="15">
        <v>125</v>
      </c>
      <c r="H23" s="10">
        <f>E23+F23+G23</f>
        <v>226</v>
      </c>
    </row>
    <row r="24" spans="1:8" ht="15.75">
      <c r="A24" s="6">
        <v>22</v>
      </c>
      <c r="B24" s="68" t="s">
        <v>274</v>
      </c>
      <c r="C24" s="109">
        <v>2016</v>
      </c>
      <c r="D24" s="68" t="s">
        <v>80</v>
      </c>
      <c r="E24" s="15"/>
      <c r="F24" s="15">
        <f>101</f>
        <v>101</v>
      </c>
      <c r="G24" s="15">
        <v>104</v>
      </c>
      <c r="H24" s="10">
        <f>E24+F24+G24</f>
        <v>205</v>
      </c>
    </row>
    <row r="25" spans="1:8" ht="15.75">
      <c r="A25" s="6">
        <v>23</v>
      </c>
      <c r="B25" s="68" t="s">
        <v>276</v>
      </c>
      <c r="C25" s="109">
        <v>2016</v>
      </c>
      <c r="D25" s="68" t="s">
        <v>13</v>
      </c>
      <c r="E25" s="15"/>
      <c r="F25" s="15">
        <v>79</v>
      </c>
      <c r="G25" s="15">
        <v>112</v>
      </c>
      <c r="H25" s="10">
        <f>E25+F25+G25</f>
        <v>191</v>
      </c>
    </row>
    <row r="26" spans="1:8" ht="15.75">
      <c r="A26" s="6">
        <v>23</v>
      </c>
      <c r="B26" s="68" t="s">
        <v>278</v>
      </c>
      <c r="C26" s="109">
        <v>2014</v>
      </c>
      <c r="D26" s="68" t="s">
        <v>13</v>
      </c>
      <c r="E26" s="15"/>
      <c r="F26" s="15">
        <f>79</f>
        <v>79</v>
      </c>
      <c r="G26" s="15">
        <v>112</v>
      </c>
      <c r="H26" s="10">
        <f>E26+F26+G26</f>
        <v>191</v>
      </c>
    </row>
    <row r="27" spans="1:8" ht="15.75">
      <c r="A27" s="6">
        <v>25</v>
      </c>
      <c r="B27" s="68" t="s">
        <v>499</v>
      </c>
      <c r="C27" s="109"/>
      <c r="D27" s="68" t="s">
        <v>271</v>
      </c>
      <c r="E27" s="15"/>
      <c r="F27" s="15"/>
      <c r="G27" s="15">
        <f>187</f>
        <v>187</v>
      </c>
      <c r="H27" s="10">
        <f>E27+F27+G27</f>
        <v>187</v>
      </c>
    </row>
    <row r="28" spans="1:8" ht="15" customHeight="1">
      <c r="A28" s="6">
        <v>26</v>
      </c>
      <c r="B28" s="68" t="s">
        <v>500</v>
      </c>
      <c r="C28" s="109">
        <v>2016</v>
      </c>
      <c r="D28" s="68" t="s">
        <v>13</v>
      </c>
      <c r="E28" s="15"/>
      <c r="F28" s="15"/>
      <c r="G28" s="15">
        <v>183</v>
      </c>
      <c r="H28" s="10">
        <f>E28+F28+G28</f>
        <v>183</v>
      </c>
    </row>
    <row r="29" spans="1:8" ht="15.75">
      <c r="A29" s="6">
        <v>27</v>
      </c>
      <c r="B29" s="68" t="s">
        <v>208</v>
      </c>
      <c r="C29" s="109"/>
      <c r="D29" s="68" t="s">
        <v>204</v>
      </c>
      <c r="E29" s="15">
        <v>177</v>
      </c>
      <c r="F29" s="15"/>
      <c r="G29" s="15"/>
      <c r="H29" s="10">
        <f>E29+F29+G29</f>
        <v>177</v>
      </c>
    </row>
    <row r="30" spans="1:8" ht="15.75">
      <c r="A30" s="6">
        <v>28</v>
      </c>
      <c r="B30" s="68" t="s">
        <v>376</v>
      </c>
      <c r="C30" s="109"/>
      <c r="D30" s="68" t="s">
        <v>269</v>
      </c>
      <c r="E30" s="15"/>
      <c r="F30" s="15"/>
      <c r="G30" s="15">
        <v>176</v>
      </c>
      <c r="H30" s="10">
        <f>E30+F30+G30</f>
        <v>176</v>
      </c>
    </row>
    <row r="31" spans="1:8" ht="15.75">
      <c r="A31" s="6">
        <v>29</v>
      </c>
      <c r="B31" s="68" t="s">
        <v>275</v>
      </c>
      <c r="C31" s="109">
        <v>2014</v>
      </c>
      <c r="D31" s="68" t="s">
        <v>269</v>
      </c>
      <c r="E31" s="15"/>
      <c r="F31" s="15">
        <f>79</f>
        <v>79</v>
      </c>
      <c r="G31" s="15">
        <v>69</v>
      </c>
      <c r="H31" s="10">
        <f>E31+F31+G31</f>
        <v>148</v>
      </c>
    </row>
    <row r="32" spans="1:8" ht="15.75">
      <c r="A32" s="6">
        <v>29</v>
      </c>
      <c r="B32" s="68" t="s">
        <v>277</v>
      </c>
      <c r="C32" s="109">
        <v>2015</v>
      </c>
      <c r="D32" s="68" t="s">
        <v>269</v>
      </c>
      <c r="E32" s="15"/>
      <c r="F32" s="15">
        <v>79</v>
      </c>
      <c r="G32" s="15">
        <v>69</v>
      </c>
      <c r="H32" s="10">
        <f>E32+F32+G32</f>
        <v>148</v>
      </c>
    </row>
    <row r="33" spans="1:8" ht="15.75">
      <c r="A33" s="6">
        <v>31</v>
      </c>
      <c r="B33" s="68" t="s">
        <v>209</v>
      </c>
      <c r="C33" s="109"/>
      <c r="D33" s="68" t="s">
        <v>204</v>
      </c>
      <c r="E33" s="15">
        <v>132</v>
      </c>
      <c r="F33" s="15"/>
      <c r="G33" s="15"/>
      <c r="H33" s="10">
        <f>E33+F33+G33</f>
        <v>132</v>
      </c>
    </row>
    <row r="34" spans="1:8" ht="16.5" customHeight="1">
      <c r="A34" s="6">
        <v>32</v>
      </c>
      <c r="B34" s="68" t="s">
        <v>501</v>
      </c>
      <c r="C34" s="109">
        <v>2017</v>
      </c>
      <c r="D34" s="68" t="s">
        <v>13</v>
      </c>
      <c r="E34" s="15"/>
      <c r="F34" s="15"/>
      <c r="G34" s="15">
        <f>125</f>
        <v>125</v>
      </c>
      <c r="H34" s="10">
        <f>E34+F34+G34</f>
        <v>125</v>
      </c>
    </row>
    <row r="35" spans="1:8" ht="15.75">
      <c r="A35" s="6">
        <v>33</v>
      </c>
      <c r="B35" s="68" t="s">
        <v>211</v>
      </c>
      <c r="C35" s="109"/>
      <c r="D35" s="68" t="s">
        <v>174</v>
      </c>
      <c r="E35" s="15">
        <v>96</v>
      </c>
      <c r="F35" s="15"/>
      <c r="G35" s="15"/>
      <c r="H35" s="10">
        <f>E35+F35+G35</f>
        <v>96</v>
      </c>
    </row>
    <row r="36" spans="1:8" ht="15.75">
      <c r="A36" s="6">
        <v>33</v>
      </c>
      <c r="B36" s="68" t="s">
        <v>212</v>
      </c>
      <c r="C36" s="109"/>
      <c r="D36" s="68" t="s">
        <v>204</v>
      </c>
      <c r="E36" s="15">
        <v>96</v>
      </c>
      <c r="F36" s="15"/>
      <c r="G36" s="15"/>
      <c r="H36" s="10">
        <f>E36+F36+G36</f>
        <v>96</v>
      </c>
    </row>
    <row r="37" spans="1:8" ht="15.75">
      <c r="A37" s="6">
        <v>35</v>
      </c>
      <c r="B37" s="68" t="s">
        <v>213</v>
      </c>
      <c r="C37" s="109"/>
      <c r="D37" s="68" t="s">
        <v>204</v>
      </c>
      <c r="E37" s="15">
        <v>80</v>
      </c>
      <c r="F37" s="15"/>
      <c r="G37" s="15"/>
      <c r="H37" s="10">
        <f>E37+F37+G37</f>
        <v>80</v>
      </c>
    </row>
    <row r="38" spans="1:8" ht="15.75">
      <c r="A38" s="6">
        <v>36</v>
      </c>
      <c r="B38" s="68" t="s">
        <v>502</v>
      </c>
      <c r="C38" s="109"/>
      <c r="D38" s="68" t="s">
        <v>269</v>
      </c>
      <c r="E38" s="15"/>
      <c r="F38" s="15"/>
      <c r="G38" s="15">
        <v>69</v>
      </c>
      <c r="H38" s="10">
        <f>E38+F38+G38</f>
        <v>69</v>
      </c>
    </row>
    <row r="39" spans="1:8" ht="15.75">
      <c r="A39" s="6">
        <v>37</v>
      </c>
      <c r="B39" s="68" t="s">
        <v>214</v>
      </c>
      <c r="C39" s="109"/>
      <c r="D39" s="68" t="s">
        <v>204</v>
      </c>
      <c r="E39" s="15">
        <v>65</v>
      </c>
      <c r="F39" s="15"/>
      <c r="G39" s="15"/>
      <c r="H39" s="10">
        <f>E39+F39+G39</f>
        <v>65</v>
      </c>
    </row>
    <row r="40" spans="1:8" ht="15.75">
      <c r="A40" s="6">
        <v>37</v>
      </c>
      <c r="B40" s="68" t="s">
        <v>215</v>
      </c>
      <c r="C40" s="109"/>
      <c r="D40" s="68" t="s">
        <v>204</v>
      </c>
      <c r="E40" s="15">
        <v>65</v>
      </c>
      <c r="F40" s="15"/>
      <c r="G40" s="15"/>
      <c r="H40" s="10">
        <f>E40+F40+G40</f>
        <v>65</v>
      </c>
    </row>
    <row r="41" spans="1:8" ht="15.75">
      <c r="A41" s="6">
        <v>37</v>
      </c>
      <c r="B41" s="68" t="s">
        <v>216</v>
      </c>
      <c r="C41" s="109"/>
      <c r="D41" s="68" t="s">
        <v>204</v>
      </c>
      <c r="E41" s="15">
        <v>65</v>
      </c>
      <c r="F41" s="15"/>
      <c r="G41" s="15"/>
      <c r="H41" s="10">
        <f>E41+F41+G41</f>
        <v>65</v>
      </c>
    </row>
  </sheetData>
  <sortState xmlns:xlrd2="http://schemas.microsoft.com/office/spreadsheetml/2017/richdata2" ref="A3:H41">
    <sortCondition descending="1" ref="H3:H41"/>
  </sortState>
  <mergeCells count="1">
    <mergeCell ref="A1:H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2"/>
  <sheetViews>
    <sheetView zoomScale="80" zoomScaleNormal="80" workbookViewId="0">
      <selection activeCell="F15" sqref="F15"/>
    </sheetView>
  </sheetViews>
  <sheetFormatPr defaultRowHeight="15"/>
  <cols>
    <col min="2" max="2" width="18.7109375" bestFit="1" customWidth="1"/>
    <col min="4" max="4" width="22.42578125" bestFit="1" customWidth="1"/>
    <col min="5" max="5" width="12.7109375" customWidth="1"/>
    <col min="6" max="6" width="10.85546875" customWidth="1"/>
    <col min="7" max="7" width="16" customWidth="1"/>
  </cols>
  <sheetData>
    <row r="1" spans="1:8" ht="23.25">
      <c r="A1" s="163" t="s">
        <v>3</v>
      </c>
      <c r="B1" s="163"/>
      <c r="C1" s="163"/>
      <c r="D1" s="163"/>
      <c r="E1" s="163"/>
      <c r="F1" s="163"/>
      <c r="G1" s="163"/>
      <c r="H1" s="163"/>
    </row>
    <row r="2" spans="1:8" ht="60">
      <c r="A2" s="5" t="s">
        <v>1</v>
      </c>
      <c r="B2" s="1"/>
      <c r="C2" s="1"/>
      <c r="D2" s="1"/>
      <c r="E2" s="2" t="s">
        <v>153</v>
      </c>
      <c r="F2" s="2" t="s">
        <v>265</v>
      </c>
      <c r="G2" s="2" t="s">
        <v>478</v>
      </c>
      <c r="H2" s="7" t="s">
        <v>154</v>
      </c>
    </row>
    <row r="3" spans="1:8" ht="15.75">
      <c r="A3" s="6">
        <v>1</v>
      </c>
      <c r="B3" s="45" t="s">
        <v>48</v>
      </c>
      <c r="C3" s="43" t="s">
        <v>68</v>
      </c>
      <c r="D3" s="44" t="s">
        <v>64</v>
      </c>
      <c r="E3" s="11">
        <v>106</v>
      </c>
      <c r="F3" s="13">
        <v>124</v>
      </c>
      <c r="G3" s="13">
        <v>118</v>
      </c>
      <c r="H3" s="12">
        <f>E3+F3+G3</f>
        <v>348</v>
      </c>
    </row>
    <row r="4" spans="1:8" ht="18" customHeight="1">
      <c r="A4" s="6">
        <v>2</v>
      </c>
      <c r="B4" s="45" t="s">
        <v>279</v>
      </c>
      <c r="C4" s="43">
        <v>2016</v>
      </c>
      <c r="D4" s="44" t="s">
        <v>64</v>
      </c>
      <c r="E4" s="11"/>
      <c r="F4" s="13">
        <v>120</v>
      </c>
      <c r="G4" s="13">
        <v>110</v>
      </c>
      <c r="H4" s="12">
        <f>E4+F4+G4</f>
        <v>230</v>
      </c>
    </row>
    <row r="5" spans="1:8" ht="15.75">
      <c r="A5" s="6">
        <v>3</v>
      </c>
      <c r="B5" s="45" t="s">
        <v>280</v>
      </c>
      <c r="C5" s="43">
        <v>2016</v>
      </c>
      <c r="D5" s="44" t="s">
        <v>64</v>
      </c>
      <c r="E5" s="11"/>
      <c r="F5" s="13">
        <v>116</v>
      </c>
      <c r="G5" s="13">
        <v>106</v>
      </c>
      <c r="H5" s="12">
        <f>E5+F5+G5</f>
        <v>222</v>
      </c>
    </row>
    <row r="6" spans="1:8" ht="15.75">
      <c r="A6" s="6">
        <v>4</v>
      </c>
      <c r="B6" s="45" t="s">
        <v>287</v>
      </c>
      <c r="C6" s="43">
        <v>2016</v>
      </c>
      <c r="D6" s="44" t="s">
        <v>64</v>
      </c>
      <c r="E6" s="11"/>
      <c r="F6" s="13">
        <v>92</v>
      </c>
      <c r="G6" s="13">
        <v>114</v>
      </c>
      <c r="H6" s="12">
        <f>E6+F6+G6</f>
        <v>206</v>
      </c>
    </row>
    <row r="7" spans="1:8" ht="15.75">
      <c r="A7" s="6">
        <v>5</v>
      </c>
      <c r="B7" s="45" t="s">
        <v>283</v>
      </c>
      <c r="C7" s="43">
        <v>2014</v>
      </c>
      <c r="D7" s="44" t="s">
        <v>13</v>
      </c>
      <c r="E7" s="11"/>
      <c r="F7" s="13">
        <v>108</v>
      </c>
      <c r="G7" s="13">
        <v>94</v>
      </c>
      <c r="H7" s="12">
        <f>E7+F7+G7</f>
        <v>202</v>
      </c>
    </row>
    <row r="8" spans="1:8" ht="15.75">
      <c r="A8" s="6">
        <v>6</v>
      </c>
      <c r="B8" s="45" t="s">
        <v>286</v>
      </c>
      <c r="C8" s="43">
        <v>2014</v>
      </c>
      <c r="D8" s="44" t="s">
        <v>64</v>
      </c>
      <c r="E8" s="11"/>
      <c r="F8" s="13">
        <v>96</v>
      </c>
      <c r="G8" s="13">
        <v>98</v>
      </c>
      <c r="H8" s="12">
        <f>E8+F8+G8</f>
        <v>194</v>
      </c>
    </row>
    <row r="9" spans="1:8" ht="15.75">
      <c r="A9" s="6">
        <v>7</v>
      </c>
      <c r="B9" s="45" t="s">
        <v>281</v>
      </c>
      <c r="C9" s="43">
        <v>2017</v>
      </c>
      <c r="D9" s="44" t="s">
        <v>282</v>
      </c>
      <c r="E9" s="11"/>
      <c r="F9" s="13">
        <v>112</v>
      </c>
      <c r="G9" s="13"/>
      <c r="H9" s="12">
        <f>E9+F9+G9</f>
        <v>112</v>
      </c>
    </row>
    <row r="10" spans="1:8" ht="15.75">
      <c r="A10" s="6">
        <v>8</v>
      </c>
      <c r="B10" s="45" t="s">
        <v>73</v>
      </c>
      <c r="C10" s="43">
        <v>2014</v>
      </c>
      <c r="D10" s="44" t="s">
        <v>55</v>
      </c>
      <c r="E10" s="11">
        <v>102</v>
      </c>
      <c r="F10" s="13"/>
      <c r="G10" s="13"/>
      <c r="H10" s="12">
        <f>E10+F10+G10</f>
        <v>102</v>
      </c>
    </row>
    <row r="11" spans="1:8" ht="15.75">
      <c r="A11" s="6">
        <v>8</v>
      </c>
      <c r="B11" s="45" t="s">
        <v>495</v>
      </c>
      <c r="C11" s="43"/>
      <c r="D11" s="44" t="s">
        <v>482</v>
      </c>
      <c r="E11" s="11"/>
      <c r="F11" s="13"/>
      <c r="G11" s="13">
        <v>102</v>
      </c>
      <c r="H11" s="12">
        <f>E11+F11+G11</f>
        <v>102</v>
      </c>
    </row>
    <row r="12" spans="1:8" ht="15.75">
      <c r="A12" s="6">
        <v>10</v>
      </c>
      <c r="B12" s="45" t="s">
        <v>284</v>
      </c>
      <c r="C12" s="43">
        <v>2017</v>
      </c>
      <c r="D12" s="44" t="s">
        <v>282</v>
      </c>
      <c r="E12" s="11"/>
      <c r="F12" s="13">
        <v>101</v>
      </c>
      <c r="G12" s="13"/>
      <c r="H12" s="12">
        <f>E12+F12+G12</f>
        <v>101</v>
      </c>
    </row>
    <row r="13" spans="1:8" ht="15.75">
      <c r="A13" s="6">
        <v>10</v>
      </c>
      <c r="B13" s="45" t="s">
        <v>285</v>
      </c>
      <c r="C13" s="43">
        <v>2016</v>
      </c>
      <c r="D13" s="44" t="s">
        <v>282</v>
      </c>
      <c r="E13" s="11"/>
      <c r="F13" s="13">
        <v>101</v>
      </c>
      <c r="G13" s="13"/>
      <c r="H13" s="12">
        <f>E13+F13+G13</f>
        <v>101</v>
      </c>
    </row>
    <row r="18" spans="2:6">
      <c r="B18" s="8"/>
      <c r="C18" s="8"/>
      <c r="D18" s="8"/>
    </row>
    <row r="19" spans="2:6">
      <c r="B19" s="8"/>
      <c r="C19" s="8"/>
      <c r="D19" s="8"/>
      <c r="F19" s="8"/>
    </row>
    <row r="20" spans="2:6">
      <c r="B20" s="8"/>
      <c r="C20" s="8"/>
      <c r="D20" s="8"/>
      <c r="F20" s="8"/>
    </row>
    <row r="21" spans="2:6">
      <c r="B21" s="8"/>
      <c r="C21" s="8"/>
      <c r="D21" s="8"/>
      <c r="E21" s="8"/>
      <c r="F21" s="8"/>
    </row>
    <row r="22" spans="2:6">
      <c r="B22" s="8"/>
      <c r="C22" s="8"/>
      <c r="D22" s="8"/>
      <c r="E22" s="8"/>
      <c r="F22" s="8"/>
    </row>
  </sheetData>
  <sortState xmlns:xlrd2="http://schemas.microsoft.com/office/spreadsheetml/2017/richdata2" ref="A4:H13">
    <sortCondition descending="1" ref="H3:H13"/>
  </sortState>
  <mergeCells count="1">
    <mergeCell ref="A1:H1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34"/>
  <sheetViews>
    <sheetView zoomScale="80" zoomScaleNormal="80" workbookViewId="0">
      <selection activeCell="H16" sqref="H16"/>
    </sheetView>
  </sheetViews>
  <sheetFormatPr defaultRowHeight="15"/>
  <cols>
    <col min="2" max="2" width="19.140625" bestFit="1" customWidth="1"/>
    <col min="3" max="3" width="9.140625" style="33"/>
    <col min="4" max="4" width="25" bestFit="1" customWidth="1"/>
    <col min="5" max="5" width="19.28515625" bestFit="1" customWidth="1"/>
    <col min="6" max="6" width="12.28515625" customWidth="1"/>
    <col min="7" max="7" width="11.28515625" bestFit="1" customWidth="1"/>
    <col min="8" max="8" width="11.7109375" customWidth="1"/>
  </cols>
  <sheetData>
    <row r="1" spans="1:9" ht="23.25">
      <c r="A1" s="163" t="s">
        <v>4</v>
      </c>
      <c r="B1" s="163"/>
      <c r="C1" s="163"/>
      <c r="D1" s="163"/>
      <c r="E1" s="163"/>
      <c r="F1" s="163"/>
      <c r="G1" s="163"/>
      <c r="H1" s="163"/>
      <c r="I1" s="163"/>
    </row>
    <row r="2" spans="1:9" ht="45">
      <c r="A2" s="5" t="s">
        <v>1</v>
      </c>
      <c r="B2" s="1"/>
      <c r="C2" s="3"/>
      <c r="D2" s="1"/>
      <c r="E2" s="1"/>
      <c r="F2" s="2" t="s">
        <v>153</v>
      </c>
      <c r="G2" s="2" t="s">
        <v>265</v>
      </c>
      <c r="H2" s="2" t="s">
        <v>478</v>
      </c>
      <c r="I2" s="7" t="s">
        <v>154</v>
      </c>
    </row>
    <row r="3" spans="1:9" s="8" customFormat="1" ht="15.75">
      <c r="A3" s="6">
        <v>1</v>
      </c>
      <c r="B3" s="68" t="s">
        <v>198</v>
      </c>
      <c r="C3" s="69">
        <v>2018</v>
      </c>
      <c r="D3" s="67" t="s">
        <v>13</v>
      </c>
      <c r="E3" s="70"/>
      <c r="F3" s="15">
        <v>118</v>
      </c>
      <c r="G3" s="15">
        <f>120</f>
        <v>120</v>
      </c>
      <c r="H3" s="15">
        <v>105</v>
      </c>
      <c r="I3" s="10">
        <f>F3+G3+H3</f>
        <v>343</v>
      </c>
    </row>
    <row r="4" spans="1:9" s="8" customFormat="1" ht="15.75">
      <c r="A4" s="6">
        <v>2</v>
      </c>
      <c r="B4" s="68" t="s">
        <v>199</v>
      </c>
      <c r="C4" s="69">
        <v>2018</v>
      </c>
      <c r="D4" s="67" t="s">
        <v>80</v>
      </c>
      <c r="E4" s="70"/>
      <c r="F4" s="15">
        <v>108</v>
      </c>
      <c r="G4" s="15">
        <f>112</f>
        <v>112</v>
      </c>
      <c r="H4" s="15">
        <v>109</v>
      </c>
      <c r="I4" s="10">
        <f>F4+G4+H4</f>
        <v>329</v>
      </c>
    </row>
    <row r="5" spans="1:9" s="8" customFormat="1" ht="15.75">
      <c r="A5" s="6">
        <v>3</v>
      </c>
      <c r="B5" s="68" t="s">
        <v>70</v>
      </c>
      <c r="C5" s="69">
        <v>2018</v>
      </c>
      <c r="D5" s="67" t="s">
        <v>80</v>
      </c>
      <c r="E5" s="70"/>
      <c r="F5" s="15">
        <v>98</v>
      </c>
      <c r="G5" s="15">
        <f>116</f>
        <v>116</v>
      </c>
      <c r="H5" s="15">
        <v>113</v>
      </c>
      <c r="I5" s="10">
        <f>F5+G5+H5</f>
        <v>327</v>
      </c>
    </row>
    <row r="6" spans="1:9" s="8" customFormat="1" ht="15.75">
      <c r="A6" s="6">
        <v>4</v>
      </c>
      <c r="B6" s="68" t="s">
        <v>200</v>
      </c>
      <c r="C6" s="69">
        <v>2019</v>
      </c>
      <c r="D6" s="67" t="s">
        <v>13</v>
      </c>
      <c r="E6" s="70"/>
      <c r="F6" s="15">
        <v>108</v>
      </c>
      <c r="G6" s="15">
        <f>97</f>
        <v>97</v>
      </c>
      <c r="H6" s="15">
        <v>121</v>
      </c>
      <c r="I6" s="10">
        <f>F6+G6+H6</f>
        <v>326</v>
      </c>
    </row>
    <row r="7" spans="1:9" s="8" customFormat="1" ht="15.75">
      <c r="A7" s="6">
        <v>5</v>
      </c>
      <c r="B7" s="68" t="s">
        <v>197</v>
      </c>
      <c r="C7" s="69">
        <v>2018</v>
      </c>
      <c r="D7" s="67" t="s">
        <v>80</v>
      </c>
      <c r="E7" s="70"/>
      <c r="F7" s="15">
        <v>118</v>
      </c>
      <c r="G7" s="15">
        <f>104</f>
        <v>104</v>
      </c>
      <c r="H7" s="15">
        <v>97</v>
      </c>
      <c r="I7" s="10">
        <f>F7+G7+H7</f>
        <v>319</v>
      </c>
    </row>
    <row r="8" spans="1:9" s="8" customFormat="1" ht="15.75">
      <c r="A8" s="6">
        <v>6</v>
      </c>
      <c r="B8" s="68" t="s">
        <v>201</v>
      </c>
      <c r="C8" s="69">
        <v>2018</v>
      </c>
      <c r="D8" s="67" t="s">
        <v>80</v>
      </c>
      <c r="E8" s="70"/>
      <c r="F8" s="15">
        <v>108</v>
      </c>
      <c r="G8" s="15">
        <f>97</f>
        <v>97</v>
      </c>
      <c r="H8" s="15">
        <v>101</v>
      </c>
      <c r="I8" s="10">
        <f>F8+G8+H8</f>
        <v>306</v>
      </c>
    </row>
    <row r="9" spans="1:9" s="8" customFormat="1" ht="15.75">
      <c r="A9" s="6">
        <v>7</v>
      </c>
      <c r="B9" s="68" t="s">
        <v>202</v>
      </c>
      <c r="C9" s="69">
        <v>2019</v>
      </c>
      <c r="D9" s="67" t="s">
        <v>80</v>
      </c>
      <c r="E9" s="70"/>
      <c r="F9" s="15">
        <v>98</v>
      </c>
      <c r="G9" s="15">
        <f>92</f>
        <v>92</v>
      </c>
      <c r="H9" s="15">
        <v>93</v>
      </c>
      <c r="I9" s="10">
        <f>F9+G9+H9</f>
        <v>283</v>
      </c>
    </row>
    <row r="10" spans="1:9" s="8" customFormat="1" ht="15.75">
      <c r="A10" s="6">
        <v>8</v>
      </c>
      <c r="B10" s="68" t="s">
        <v>300</v>
      </c>
      <c r="C10" s="69">
        <v>2019</v>
      </c>
      <c r="D10" s="67" t="s">
        <v>107</v>
      </c>
      <c r="E10" s="70"/>
      <c r="F10" s="15"/>
      <c r="G10" s="15">
        <f>124</f>
        <v>124</v>
      </c>
      <c r="H10" s="15">
        <v>117</v>
      </c>
      <c r="I10" s="10">
        <f>F10+G10+H10</f>
        <v>241</v>
      </c>
    </row>
    <row r="11" spans="1:9" s="8" customFormat="1" ht="15.75">
      <c r="A11" s="6">
        <v>9</v>
      </c>
      <c r="B11" s="68" t="s">
        <v>105</v>
      </c>
      <c r="C11" s="69">
        <v>2019</v>
      </c>
      <c r="D11" s="67" t="s">
        <v>13</v>
      </c>
      <c r="E11" s="70"/>
      <c r="F11" s="15">
        <v>118</v>
      </c>
      <c r="G11" s="15"/>
      <c r="H11" s="15"/>
      <c r="I11" s="10">
        <f>F11+G11+H11</f>
        <v>118</v>
      </c>
    </row>
    <row r="12" spans="1:9" s="8" customFormat="1" ht="15.75">
      <c r="A12" s="6">
        <v>10</v>
      </c>
      <c r="B12" s="68" t="s">
        <v>301</v>
      </c>
      <c r="C12" s="69">
        <v>2019</v>
      </c>
      <c r="D12" s="67" t="s">
        <v>291</v>
      </c>
      <c r="E12" s="70"/>
      <c r="F12" s="15"/>
      <c r="G12" s="15">
        <f>108</f>
        <v>108</v>
      </c>
      <c r="H12" s="15"/>
      <c r="I12" s="10">
        <f>F12+G12+H12</f>
        <v>108</v>
      </c>
    </row>
    <row r="13" spans="1:9" s="8" customFormat="1" ht="15.75">
      <c r="A13" s="6">
        <v>11</v>
      </c>
      <c r="B13" s="68" t="s">
        <v>203</v>
      </c>
      <c r="C13" s="69"/>
      <c r="D13" s="67" t="s">
        <v>204</v>
      </c>
      <c r="E13" s="70"/>
      <c r="F13" s="15">
        <v>98</v>
      </c>
      <c r="G13" s="15"/>
      <c r="H13" s="15"/>
      <c r="I13" s="10">
        <f>F13+G13+H13</f>
        <v>98</v>
      </c>
    </row>
    <row r="14" spans="1:9" s="8" customFormat="1">
      <c r="B14" s="33"/>
      <c r="C14" s="33"/>
      <c r="H14" s="33"/>
    </row>
    <row r="15" spans="1:9" s="8" customFormat="1" ht="23.25">
      <c r="A15" s="163" t="s">
        <v>54</v>
      </c>
      <c r="B15" s="163"/>
      <c r="C15" s="163"/>
      <c r="D15" s="163"/>
      <c r="E15" s="163"/>
      <c r="F15" s="163"/>
      <c r="G15" s="163"/>
      <c r="H15" s="163"/>
      <c r="I15" s="163"/>
    </row>
    <row r="16" spans="1:9" s="8" customFormat="1" ht="45">
      <c r="A16" s="5" t="s">
        <v>1</v>
      </c>
      <c r="B16" s="1"/>
      <c r="C16" s="3"/>
      <c r="D16" s="1"/>
      <c r="E16" s="1"/>
      <c r="F16" s="2" t="s">
        <v>153</v>
      </c>
      <c r="G16" s="2" t="s">
        <v>265</v>
      </c>
      <c r="H16" s="2" t="s">
        <v>478</v>
      </c>
      <c r="I16" s="7" t="s">
        <v>154</v>
      </c>
    </row>
    <row r="17" spans="1:18" s="8" customFormat="1" ht="15.75">
      <c r="A17" s="6">
        <v>1</v>
      </c>
      <c r="B17" s="68" t="s">
        <v>62</v>
      </c>
      <c r="C17" s="69">
        <v>2018</v>
      </c>
      <c r="D17" s="67" t="s">
        <v>92</v>
      </c>
      <c r="E17" s="70" t="s">
        <v>69</v>
      </c>
      <c r="F17" s="15">
        <v>100</v>
      </c>
      <c r="G17" s="15">
        <f>109</f>
        <v>109</v>
      </c>
      <c r="H17" s="15">
        <f>109</f>
        <v>109</v>
      </c>
      <c r="I17" s="10">
        <f>F17+G17+H17</f>
        <v>318</v>
      </c>
    </row>
    <row r="18" spans="1:18" s="8" customFormat="1" ht="15.75">
      <c r="A18" s="6">
        <v>2</v>
      </c>
      <c r="B18" s="68" t="s">
        <v>205</v>
      </c>
      <c r="C18" s="69">
        <v>2019</v>
      </c>
      <c r="D18" s="67" t="s">
        <v>92</v>
      </c>
      <c r="E18" s="70"/>
      <c r="F18" s="15">
        <f>100</f>
        <v>100</v>
      </c>
      <c r="G18" s="15">
        <f>105</f>
        <v>105</v>
      </c>
      <c r="H18" s="15">
        <f>101</f>
        <v>101</v>
      </c>
      <c r="I18" s="10">
        <f>F18+G18+H18</f>
        <v>306</v>
      </c>
    </row>
    <row r="19" spans="1:18" s="8" customFormat="1" ht="15.75">
      <c r="A19" s="6">
        <v>2</v>
      </c>
      <c r="B19" s="68" t="s">
        <v>106</v>
      </c>
      <c r="C19" s="69">
        <v>2019</v>
      </c>
      <c r="D19" s="67" t="s">
        <v>107</v>
      </c>
      <c r="E19" s="70" t="s">
        <v>108</v>
      </c>
      <c r="F19" s="15">
        <f>100</f>
        <v>100</v>
      </c>
      <c r="G19" s="15">
        <f>101</f>
        <v>101</v>
      </c>
      <c r="H19" s="15">
        <f>105</f>
        <v>105</v>
      </c>
      <c r="I19" s="10">
        <f>F19+G19+H19</f>
        <v>306</v>
      </c>
    </row>
    <row r="20" spans="1:18" ht="15.75">
      <c r="A20" s="6">
        <v>4</v>
      </c>
      <c r="B20" s="68" t="s">
        <v>302</v>
      </c>
      <c r="C20" s="69">
        <v>2018</v>
      </c>
      <c r="D20" s="67" t="s">
        <v>107</v>
      </c>
      <c r="E20" s="70"/>
      <c r="F20" s="15"/>
      <c r="G20" s="15">
        <f>97</f>
        <v>97</v>
      </c>
      <c r="H20" s="15">
        <f>97</f>
        <v>97</v>
      </c>
      <c r="I20" s="10">
        <f>F20+G20+H20</f>
        <v>194</v>
      </c>
      <c r="J20" s="8"/>
    </row>
    <row r="21" spans="1:18">
      <c r="A21" s="8"/>
      <c r="B21" s="33"/>
      <c r="D21" s="8"/>
      <c r="E21" s="8"/>
      <c r="F21" s="8"/>
      <c r="G21" s="8"/>
      <c r="H21" s="33"/>
      <c r="I21" s="8"/>
      <c r="J21" s="8"/>
    </row>
    <row r="22" spans="1:18">
      <c r="A22" s="8"/>
      <c r="B22" s="33"/>
      <c r="D22" s="8"/>
      <c r="E22" s="8"/>
      <c r="F22" s="8"/>
      <c r="G22" s="8"/>
      <c r="H22" s="33"/>
      <c r="I22" s="8"/>
      <c r="J22" s="8"/>
    </row>
    <row r="23" spans="1:18" ht="15" customHeight="1">
      <c r="A23" s="8"/>
      <c r="B23" s="33"/>
      <c r="D23" s="33"/>
      <c r="E23" s="33"/>
      <c r="F23" s="33"/>
      <c r="G23" s="33"/>
      <c r="H23" s="33"/>
      <c r="I23" s="33"/>
      <c r="J23" s="8"/>
    </row>
    <row r="24" spans="1:18">
      <c r="A24" s="8"/>
      <c r="B24" s="33"/>
      <c r="D24" s="33"/>
      <c r="E24" s="33"/>
      <c r="F24" s="33"/>
      <c r="G24" s="33"/>
      <c r="H24" s="33"/>
      <c r="I24" s="33"/>
      <c r="J24" s="8"/>
      <c r="N24" s="8"/>
      <c r="O24" s="8"/>
      <c r="P24" s="8"/>
      <c r="Q24" s="8"/>
      <c r="R24" s="8"/>
    </row>
    <row r="25" spans="1:18">
      <c r="A25" s="8"/>
      <c r="B25" s="33"/>
      <c r="D25" s="33"/>
      <c r="E25" s="33"/>
      <c r="F25" s="33"/>
      <c r="G25" s="33"/>
      <c r="H25" s="33"/>
      <c r="I25" s="33"/>
      <c r="J25" s="8"/>
      <c r="N25" s="8"/>
      <c r="O25" s="8"/>
      <c r="P25" s="8"/>
      <c r="Q25" s="8"/>
      <c r="R25" s="8"/>
    </row>
    <row r="26" spans="1:18">
      <c r="A26" s="8"/>
      <c r="B26" s="33"/>
      <c r="D26" s="33"/>
      <c r="E26" s="33"/>
      <c r="F26" s="33"/>
      <c r="G26" s="33"/>
      <c r="H26" s="33"/>
      <c r="I26" s="33"/>
      <c r="J26" s="8"/>
    </row>
    <row r="27" spans="1:18" ht="15" customHeight="1">
      <c r="A27" s="8"/>
      <c r="B27" s="33"/>
      <c r="D27" s="33"/>
      <c r="E27" s="33"/>
      <c r="F27" s="33"/>
      <c r="G27" s="33"/>
      <c r="H27" s="33"/>
      <c r="I27" s="33"/>
      <c r="J27" s="8"/>
    </row>
    <row r="28" spans="1:18">
      <c r="A28" s="8"/>
      <c r="B28" s="33"/>
      <c r="D28" s="33"/>
      <c r="E28" s="33"/>
      <c r="F28" s="33"/>
      <c r="G28" s="33"/>
      <c r="H28" s="33"/>
      <c r="I28" s="33"/>
      <c r="J28" s="8"/>
    </row>
    <row r="29" spans="1:18">
      <c r="A29" s="8"/>
      <c r="B29" s="33"/>
      <c r="D29" s="33"/>
      <c r="E29" s="33"/>
      <c r="F29" s="33"/>
      <c r="G29" s="33"/>
      <c r="H29" s="33"/>
      <c r="I29" s="33"/>
      <c r="J29" s="8"/>
    </row>
    <row r="30" spans="1:18">
      <c r="D30" s="33"/>
      <c r="E30" s="33"/>
      <c r="F30" s="33"/>
      <c r="G30" s="33"/>
      <c r="H30" s="33"/>
      <c r="I30" s="33"/>
    </row>
    <row r="31" spans="1:18">
      <c r="D31" s="33"/>
      <c r="E31" s="33"/>
      <c r="F31" s="33"/>
      <c r="G31" s="33"/>
      <c r="H31" s="33"/>
      <c r="I31" s="33"/>
    </row>
    <row r="32" spans="1:18">
      <c r="D32" s="33"/>
      <c r="E32" s="33"/>
      <c r="F32" s="33"/>
      <c r="G32" s="33"/>
      <c r="H32" s="33"/>
      <c r="I32" s="33"/>
    </row>
    <row r="33" spans="4:9">
      <c r="D33" s="33"/>
      <c r="E33" s="33"/>
      <c r="F33" s="33"/>
      <c r="G33" s="33"/>
      <c r="H33" s="33"/>
      <c r="I33" s="33"/>
    </row>
    <row r="34" spans="4:9">
      <c r="D34" s="33"/>
      <c r="E34" s="33"/>
      <c r="F34" s="33"/>
      <c r="G34" s="33"/>
      <c r="H34" s="33"/>
      <c r="I34" s="33"/>
    </row>
  </sheetData>
  <sortState xmlns:xlrd2="http://schemas.microsoft.com/office/spreadsheetml/2017/richdata2" ref="A3:I13">
    <sortCondition descending="1" ref="I3:I13"/>
  </sortState>
  <mergeCells count="2">
    <mergeCell ref="A1:I1"/>
    <mergeCell ref="A15:I15"/>
  </mergeCells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0"/>
  <sheetViews>
    <sheetView zoomScale="80" zoomScaleNormal="80" workbookViewId="0">
      <selection activeCell="G2" sqref="G2"/>
    </sheetView>
  </sheetViews>
  <sheetFormatPr defaultRowHeight="15"/>
  <cols>
    <col min="2" max="2" width="35.5703125" bestFit="1" customWidth="1"/>
    <col min="4" max="4" width="19.7109375" bestFit="1" customWidth="1"/>
    <col min="5" max="5" width="14.85546875" customWidth="1"/>
    <col min="6" max="6" width="10.85546875" customWidth="1"/>
    <col min="7" max="7" width="12" customWidth="1"/>
  </cols>
  <sheetData>
    <row r="1" spans="1:8" ht="23.25">
      <c r="A1" s="163" t="s">
        <v>49</v>
      </c>
      <c r="B1" s="163"/>
      <c r="C1" s="163"/>
      <c r="D1" s="163"/>
      <c r="E1" s="163"/>
      <c r="F1" s="163"/>
      <c r="G1" s="163"/>
      <c r="H1" s="163"/>
    </row>
    <row r="2" spans="1:8" ht="60">
      <c r="A2" s="5" t="s">
        <v>1</v>
      </c>
      <c r="B2" s="1"/>
      <c r="C2" s="1"/>
      <c r="D2" s="1"/>
      <c r="E2" s="2" t="s">
        <v>153</v>
      </c>
      <c r="F2" s="2" t="s">
        <v>265</v>
      </c>
      <c r="G2" s="2" t="s">
        <v>478</v>
      </c>
      <c r="H2" s="7" t="s">
        <v>154</v>
      </c>
    </row>
    <row r="3" spans="1:8" ht="15.75" customHeight="1">
      <c r="A3" s="6">
        <v>1</v>
      </c>
      <c r="B3" s="68" t="s">
        <v>343</v>
      </c>
      <c r="C3" s="69">
        <v>2009</v>
      </c>
      <c r="D3" s="70" t="s">
        <v>64</v>
      </c>
      <c r="E3" s="15"/>
      <c r="F3" s="15">
        <f>115</f>
        <v>115</v>
      </c>
      <c r="G3" s="15">
        <v>105</v>
      </c>
      <c r="H3" s="10">
        <f>E3+F3+G3</f>
        <v>220</v>
      </c>
    </row>
    <row r="4" spans="1:8" ht="15.75" customHeight="1">
      <c r="A4" s="6">
        <v>2</v>
      </c>
      <c r="B4" s="24" t="s">
        <v>344</v>
      </c>
      <c r="C4" s="103" t="s">
        <v>393</v>
      </c>
      <c r="D4" s="104" t="s">
        <v>71</v>
      </c>
      <c r="E4" s="15"/>
      <c r="F4" s="15">
        <f>111</f>
        <v>111</v>
      </c>
      <c r="G4" s="15">
        <v>101</v>
      </c>
      <c r="H4" s="10">
        <f>E4+F4+G4</f>
        <v>212</v>
      </c>
    </row>
    <row r="5" spans="1:8" ht="15.75">
      <c r="A5" s="6">
        <v>2</v>
      </c>
      <c r="B5" s="71" t="s">
        <v>390</v>
      </c>
      <c r="C5" s="100" t="s">
        <v>392</v>
      </c>
      <c r="D5" s="101" t="s">
        <v>253</v>
      </c>
      <c r="E5" s="15">
        <f>103</f>
        <v>103</v>
      </c>
      <c r="F5" s="15"/>
      <c r="G5" s="15">
        <v>109</v>
      </c>
      <c r="H5" s="10">
        <f>E5+F5+G5</f>
        <v>212</v>
      </c>
    </row>
    <row r="6" spans="1:8" ht="15.75">
      <c r="A6" s="6">
        <v>4</v>
      </c>
      <c r="B6" s="83" t="s">
        <v>389</v>
      </c>
      <c r="C6" s="82" t="s">
        <v>392</v>
      </c>
      <c r="D6" s="70" t="s">
        <v>152</v>
      </c>
      <c r="E6" s="15">
        <f>99</f>
        <v>99</v>
      </c>
      <c r="F6" s="15">
        <f>99</f>
        <v>99</v>
      </c>
      <c r="G6" s="15"/>
      <c r="H6" s="10">
        <f>E6+F6+G6</f>
        <v>198</v>
      </c>
    </row>
    <row r="7" spans="1:8" ht="15.75">
      <c r="A7" s="6">
        <v>5</v>
      </c>
      <c r="B7" s="68" t="s">
        <v>345</v>
      </c>
      <c r="C7" s="69" t="s">
        <v>394</v>
      </c>
      <c r="D7" s="70" t="s">
        <v>267</v>
      </c>
      <c r="E7" s="15"/>
      <c r="F7" s="15">
        <v>107</v>
      </c>
      <c r="G7" s="15"/>
      <c r="H7" s="10">
        <f>E7+F7+G7</f>
        <v>107</v>
      </c>
    </row>
    <row r="8" spans="1:8" ht="15.75">
      <c r="A8" s="6">
        <v>6</v>
      </c>
      <c r="B8" s="68" t="s">
        <v>346</v>
      </c>
      <c r="C8" s="69" t="s">
        <v>391</v>
      </c>
      <c r="D8" s="70" t="s">
        <v>13</v>
      </c>
      <c r="E8" s="15"/>
      <c r="F8" s="15">
        <v>103</v>
      </c>
      <c r="G8" s="15"/>
      <c r="H8" s="10">
        <f>E8+F8+G8</f>
        <v>103</v>
      </c>
    </row>
    <row r="9" spans="1:8" ht="15.75">
      <c r="A9" s="6">
        <v>7</v>
      </c>
      <c r="B9" s="68" t="s">
        <v>481</v>
      </c>
      <c r="C9" s="69"/>
      <c r="D9" s="70" t="s">
        <v>482</v>
      </c>
      <c r="E9" s="15"/>
      <c r="F9" s="15"/>
      <c r="G9" s="15">
        <v>97</v>
      </c>
      <c r="H9" s="10">
        <f>E9+F9+G9</f>
        <v>97</v>
      </c>
    </row>
    <row r="10" spans="1:8" ht="15.75">
      <c r="A10" s="6">
        <v>8</v>
      </c>
      <c r="B10" s="68" t="s">
        <v>347</v>
      </c>
      <c r="C10" s="69" t="s">
        <v>395</v>
      </c>
      <c r="D10" s="70" t="s">
        <v>291</v>
      </c>
      <c r="E10" s="15"/>
      <c r="F10" s="15">
        <v>95</v>
      </c>
      <c r="G10" s="15"/>
      <c r="H10" s="10">
        <f>E10+F10+G10</f>
        <v>95</v>
      </c>
    </row>
  </sheetData>
  <sortState xmlns:xlrd2="http://schemas.microsoft.com/office/spreadsheetml/2017/richdata2" ref="A3:H10">
    <sortCondition descending="1" ref="H3:H10"/>
  </sortState>
  <mergeCells count="1">
    <mergeCell ref="A1:H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0"/>
  <sheetViews>
    <sheetView zoomScale="80" zoomScaleNormal="80" workbookViewId="0">
      <selection activeCell="G17" sqref="G17"/>
    </sheetView>
  </sheetViews>
  <sheetFormatPr defaultRowHeight="15"/>
  <cols>
    <col min="2" max="2" width="34.7109375" bestFit="1" customWidth="1"/>
    <col min="3" max="3" width="9.140625" style="33"/>
    <col min="4" max="4" width="25" bestFit="1" customWidth="1"/>
    <col min="5" max="5" width="12.42578125" customWidth="1"/>
    <col min="6" max="6" width="10.85546875" customWidth="1"/>
    <col min="7" max="7" width="12.5703125" customWidth="1"/>
  </cols>
  <sheetData>
    <row r="1" spans="1:8" ht="23.25">
      <c r="A1" s="163" t="s">
        <v>35</v>
      </c>
      <c r="B1" s="163"/>
      <c r="C1" s="163"/>
      <c r="D1" s="163"/>
      <c r="E1" s="163"/>
      <c r="F1" s="163"/>
      <c r="G1" s="163"/>
      <c r="H1" s="163"/>
    </row>
    <row r="2" spans="1:8" ht="60">
      <c r="A2" s="5" t="s">
        <v>1</v>
      </c>
      <c r="B2" s="1"/>
      <c r="C2" s="3"/>
      <c r="D2" s="1"/>
      <c r="E2" s="2" t="s">
        <v>153</v>
      </c>
      <c r="F2" s="2" t="s">
        <v>265</v>
      </c>
      <c r="G2" s="2" t="s">
        <v>478</v>
      </c>
      <c r="H2" s="7" t="s">
        <v>154</v>
      </c>
    </row>
    <row r="3" spans="1:8" s="8" customFormat="1" ht="15.75">
      <c r="A3" s="6">
        <v>1</v>
      </c>
      <c r="B3" s="83" t="s">
        <v>247</v>
      </c>
      <c r="C3" s="109">
        <v>2012</v>
      </c>
      <c r="D3" s="68" t="s">
        <v>13</v>
      </c>
      <c r="E3" s="15">
        <v>121</v>
      </c>
      <c r="F3" s="15">
        <v>127</v>
      </c>
      <c r="G3" s="15">
        <v>120</v>
      </c>
      <c r="H3" s="10">
        <f>E3+F3+G3</f>
        <v>368</v>
      </c>
    </row>
    <row r="4" spans="1:8" s="8" customFormat="1" ht="15.75">
      <c r="A4" s="6">
        <v>2</v>
      </c>
      <c r="B4" s="83" t="s">
        <v>250</v>
      </c>
      <c r="C4" s="109" t="s">
        <v>403</v>
      </c>
      <c r="D4" s="68" t="s">
        <v>13</v>
      </c>
      <c r="E4" s="15">
        <v>105</v>
      </c>
      <c r="F4" s="15">
        <v>107</v>
      </c>
      <c r="G4" s="15">
        <v>104</v>
      </c>
      <c r="H4" s="10">
        <f>E4+F4+G4</f>
        <v>316</v>
      </c>
    </row>
    <row r="5" spans="1:8" s="8" customFormat="1" ht="15.75">
      <c r="A5" s="6">
        <v>3</v>
      </c>
      <c r="B5" s="83" t="s">
        <v>396</v>
      </c>
      <c r="C5" s="109">
        <v>2013</v>
      </c>
      <c r="D5" s="68" t="s">
        <v>71</v>
      </c>
      <c r="E5" s="15"/>
      <c r="F5" s="15">
        <v>123</v>
      </c>
      <c r="G5" s="15">
        <v>116</v>
      </c>
      <c r="H5" s="10">
        <f>E5+F5+G5</f>
        <v>239</v>
      </c>
    </row>
    <row r="6" spans="1:8" s="8" customFormat="1" ht="15.75">
      <c r="A6" s="6">
        <v>4</v>
      </c>
      <c r="B6" s="83" t="s">
        <v>249</v>
      </c>
      <c r="C6" s="109">
        <v>2012</v>
      </c>
      <c r="D6" s="68" t="s">
        <v>174</v>
      </c>
      <c r="E6" s="15">
        <v>109</v>
      </c>
      <c r="F6" s="15">
        <v>119</v>
      </c>
      <c r="G6" s="15"/>
      <c r="H6" s="10">
        <f>E6+F6+G6</f>
        <v>228</v>
      </c>
    </row>
    <row r="7" spans="1:8" s="8" customFormat="1" ht="15.75">
      <c r="A7" s="6">
        <v>5</v>
      </c>
      <c r="B7" s="83" t="s">
        <v>399</v>
      </c>
      <c r="C7" s="109">
        <v>2013</v>
      </c>
      <c r="D7" s="68"/>
      <c r="E7" s="15"/>
      <c r="F7" s="15">
        <v>103</v>
      </c>
      <c r="G7" s="15">
        <v>108</v>
      </c>
      <c r="H7" s="10">
        <f>E7+F7+G7</f>
        <v>211</v>
      </c>
    </row>
    <row r="8" spans="1:8" s="8" customFormat="1" ht="15.75">
      <c r="A8" s="6">
        <v>6</v>
      </c>
      <c r="B8" s="83" t="s">
        <v>402</v>
      </c>
      <c r="C8" s="109">
        <v>2013</v>
      </c>
      <c r="D8" s="68" t="s">
        <v>267</v>
      </c>
      <c r="E8" s="15"/>
      <c r="F8" s="15">
        <v>93</v>
      </c>
      <c r="G8" s="15">
        <v>100</v>
      </c>
      <c r="H8" s="10">
        <f>E8+F8+G8</f>
        <v>193</v>
      </c>
    </row>
    <row r="9" spans="1:8" s="8" customFormat="1" ht="15.75">
      <c r="A9" s="6">
        <v>7</v>
      </c>
      <c r="B9" s="83" t="s">
        <v>400</v>
      </c>
      <c r="C9" s="109">
        <v>2013</v>
      </c>
      <c r="D9" s="68"/>
      <c r="E9" s="15"/>
      <c r="F9" s="15">
        <v>93</v>
      </c>
      <c r="G9" s="15">
        <v>96</v>
      </c>
      <c r="H9" s="10">
        <f>E9+F9+G9</f>
        <v>189</v>
      </c>
    </row>
    <row r="10" spans="1:8" s="8" customFormat="1" ht="15.75">
      <c r="A10" s="6">
        <v>8</v>
      </c>
      <c r="B10" s="83" t="s">
        <v>397</v>
      </c>
      <c r="C10" s="109" t="s">
        <v>404</v>
      </c>
      <c r="D10" s="68"/>
      <c r="E10" s="15"/>
      <c r="F10" s="15">
        <v>115</v>
      </c>
      <c r="G10" s="15"/>
      <c r="H10" s="10">
        <f>E10+F10+G10</f>
        <v>115</v>
      </c>
    </row>
    <row r="11" spans="1:8" s="8" customFormat="1" ht="15.75">
      <c r="A11" s="6">
        <v>9</v>
      </c>
      <c r="B11" s="83" t="s">
        <v>487</v>
      </c>
      <c r="C11" s="109"/>
      <c r="D11" s="68" t="s">
        <v>316</v>
      </c>
      <c r="E11" s="15"/>
      <c r="F11" s="15"/>
      <c r="G11" s="15">
        <v>112</v>
      </c>
      <c r="H11" s="10">
        <f>E11+F11+G11</f>
        <v>112</v>
      </c>
    </row>
    <row r="12" spans="1:8" s="8" customFormat="1" ht="15.75">
      <c r="A12" s="6">
        <v>10</v>
      </c>
      <c r="B12" s="83" t="s">
        <v>398</v>
      </c>
      <c r="C12" s="109">
        <v>2012</v>
      </c>
      <c r="D12" s="68"/>
      <c r="E12" s="15"/>
      <c r="F12" s="15">
        <v>111</v>
      </c>
      <c r="G12" s="15"/>
      <c r="H12" s="10">
        <f>E12+F12+G12</f>
        <v>111</v>
      </c>
    </row>
    <row r="13" spans="1:8" s="8" customFormat="1" ht="15.75">
      <c r="A13" s="6">
        <v>11</v>
      </c>
      <c r="B13" s="83" t="s">
        <v>401</v>
      </c>
      <c r="C13" s="109">
        <v>2013</v>
      </c>
      <c r="D13" s="68" t="s">
        <v>64</v>
      </c>
      <c r="E13" s="15"/>
      <c r="F13" s="15">
        <v>93</v>
      </c>
      <c r="G13" s="15"/>
      <c r="H13" s="10">
        <f>E13+F13+G13</f>
        <v>93</v>
      </c>
    </row>
    <row r="14" spans="1:8" s="8" customFormat="1" ht="15.75">
      <c r="A14" s="6">
        <v>12</v>
      </c>
      <c r="B14" s="83" t="s">
        <v>488</v>
      </c>
      <c r="C14" s="109"/>
      <c r="D14" s="68" t="s">
        <v>64</v>
      </c>
      <c r="E14" s="15"/>
      <c r="F14" s="15"/>
      <c r="G14" s="15">
        <v>92</v>
      </c>
      <c r="H14" s="10">
        <f>E14+F14+G14</f>
        <v>92</v>
      </c>
    </row>
    <row r="15" spans="1:8" s="8" customFormat="1">
      <c r="C15" s="33"/>
    </row>
    <row r="16" spans="1:8" ht="23.25">
      <c r="A16" s="163" t="s">
        <v>36</v>
      </c>
      <c r="B16" s="163"/>
      <c r="C16" s="163"/>
      <c r="D16" s="163"/>
      <c r="E16" s="163"/>
      <c r="F16" s="163"/>
      <c r="G16" s="163"/>
      <c r="H16" s="163"/>
    </row>
    <row r="17" spans="1:8" ht="60">
      <c r="A17" s="5" t="s">
        <v>1</v>
      </c>
      <c r="B17" s="1"/>
      <c r="C17" s="3"/>
      <c r="D17" s="1"/>
      <c r="E17" s="2" t="s">
        <v>153</v>
      </c>
      <c r="F17" s="2" t="s">
        <v>265</v>
      </c>
      <c r="G17" s="2" t="s">
        <v>478</v>
      </c>
      <c r="H17" s="7" t="s">
        <v>154</v>
      </c>
    </row>
    <row r="18" spans="1:8" ht="15.75">
      <c r="A18" s="6">
        <v>1</v>
      </c>
      <c r="B18" s="83" t="s">
        <v>252</v>
      </c>
      <c r="C18" s="109" t="s">
        <v>405</v>
      </c>
      <c r="D18" s="68" t="s">
        <v>80</v>
      </c>
      <c r="E18" s="15">
        <v>104</v>
      </c>
      <c r="F18" s="15">
        <f>133</f>
        <v>133</v>
      </c>
      <c r="G18" s="15">
        <v>124</v>
      </c>
      <c r="H18" s="10">
        <f>E18+F18+G18</f>
        <v>361</v>
      </c>
    </row>
    <row r="19" spans="1:8" ht="15.75">
      <c r="A19" s="6">
        <v>2</v>
      </c>
      <c r="B19" s="83" t="s">
        <v>251</v>
      </c>
      <c r="C19" s="109" t="s">
        <v>406</v>
      </c>
      <c r="D19" s="68" t="s">
        <v>13</v>
      </c>
      <c r="E19" s="15">
        <v>108</v>
      </c>
      <c r="F19" s="15">
        <v>121</v>
      </c>
      <c r="G19" s="15">
        <v>112</v>
      </c>
      <c r="H19" s="10">
        <f>E19+F19+G19</f>
        <v>341</v>
      </c>
    </row>
    <row r="20" spans="1:8" ht="15.75">
      <c r="A20" s="6">
        <v>3</v>
      </c>
      <c r="B20" s="83" t="s">
        <v>248</v>
      </c>
      <c r="C20" s="109" t="s">
        <v>407</v>
      </c>
      <c r="D20" s="68" t="s">
        <v>80</v>
      </c>
      <c r="E20" s="15"/>
      <c r="F20" s="15">
        <f>129</f>
        <v>129</v>
      </c>
      <c r="G20" s="15">
        <v>116</v>
      </c>
      <c r="H20" s="10">
        <f>E20+F20+G20</f>
        <v>245</v>
      </c>
    </row>
    <row r="21" spans="1:8" ht="15.75">
      <c r="A21" s="6">
        <v>4</v>
      </c>
      <c r="B21" s="83" t="s">
        <v>334</v>
      </c>
      <c r="C21" s="109" t="s">
        <v>406</v>
      </c>
      <c r="D21" s="68" t="s">
        <v>64</v>
      </c>
      <c r="E21" s="15"/>
      <c r="F21" s="15">
        <f>113</f>
        <v>113</v>
      </c>
      <c r="G21" s="15">
        <v>104</v>
      </c>
      <c r="H21" s="10">
        <f>E21+F21+G21</f>
        <v>217</v>
      </c>
    </row>
    <row r="22" spans="1:8" ht="15.75">
      <c r="A22" s="6">
        <v>4</v>
      </c>
      <c r="B22" s="83" t="s">
        <v>335</v>
      </c>
      <c r="C22" s="109" t="s">
        <v>407</v>
      </c>
      <c r="D22" s="68" t="s">
        <v>64</v>
      </c>
      <c r="E22" s="15"/>
      <c r="F22" s="15">
        <f>109</f>
        <v>109</v>
      </c>
      <c r="G22" s="15">
        <v>108</v>
      </c>
      <c r="H22" s="10">
        <f>E22+F22+G22</f>
        <v>217</v>
      </c>
    </row>
    <row r="23" spans="1:8" ht="15.75">
      <c r="A23" s="6">
        <v>6</v>
      </c>
      <c r="B23" s="83" t="s">
        <v>336</v>
      </c>
      <c r="C23" s="109">
        <v>2011</v>
      </c>
      <c r="D23" s="68" t="s">
        <v>64</v>
      </c>
      <c r="E23" s="15"/>
      <c r="F23" s="15">
        <f>102</f>
        <v>102</v>
      </c>
      <c r="G23" s="15">
        <v>92</v>
      </c>
      <c r="H23" s="10">
        <f>E23+F23+G23</f>
        <v>194</v>
      </c>
    </row>
    <row r="24" spans="1:8" ht="15.75">
      <c r="A24" s="6">
        <v>7</v>
      </c>
      <c r="B24" s="83" t="s">
        <v>339</v>
      </c>
      <c r="C24" s="109" t="s">
        <v>409</v>
      </c>
      <c r="D24" s="68" t="s">
        <v>64</v>
      </c>
      <c r="E24" s="15"/>
      <c r="F24" s="15">
        <f>91</f>
        <v>91</v>
      </c>
      <c r="G24" s="15">
        <v>100</v>
      </c>
      <c r="H24" s="10">
        <f>E24+F24+G24</f>
        <v>191</v>
      </c>
    </row>
    <row r="25" spans="1:8" ht="15.75">
      <c r="A25" s="6">
        <v>8</v>
      </c>
      <c r="B25" s="83" t="s">
        <v>340</v>
      </c>
      <c r="C25" s="109">
        <v>2011</v>
      </c>
      <c r="D25" s="68" t="s">
        <v>64</v>
      </c>
      <c r="E25" s="15"/>
      <c r="F25" s="15">
        <f>91</f>
        <v>91</v>
      </c>
      <c r="G25" s="15">
        <v>96</v>
      </c>
      <c r="H25" s="10">
        <f>E25+F25+G25</f>
        <v>187</v>
      </c>
    </row>
    <row r="26" spans="1:8" ht="15.75">
      <c r="A26" s="6">
        <v>9</v>
      </c>
      <c r="B26" s="83" t="s">
        <v>332</v>
      </c>
      <c r="C26" s="109" t="s">
        <v>408</v>
      </c>
      <c r="D26" s="68" t="s">
        <v>282</v>
      </c>
      <c r="E26" s="15"/>
      <c r="F26" s="15">
        <v>125</v>
      </c>
      <c r="G26" s="15"/>
      <c r="H26" s="10">
        <f>E26+F26+G26</f>
        <v>125</v>
      </c>
    </row>
    <row r="27" spans="1:8" ht="15.75">
      <c r="A27" s="6">
        <v>10</v>
      </c>
      <c r="B27" s="83" t="s">
        <v>486</v>
      </c>
      <c r="C27" s="109"/>
      <c r="D27" s="68" t="s">
        <v>71</v>
      </c>
      <c r="E27" s="15"/>
      <c r="F27" s="15"/>
      <c r="G27" s="15">
        <v>120</v>
      </c>
      <c r="H27" s="10">
        <f>E27+F27+G27</f>
        <v>120</v>
      </c>
    </row>
    <row r="28" spans="1:8" ht="15.75">
      <c r="A28" s="6">
        <v>11</v>
      </c>
      <c r="B28" s="83" t="s">
        <v>333</v>
      </c>
      <c r="C28" s="109" t="s">
        <v>405</v>
      </c>
      <c r="D28" s="68" t="s">
        <v>316</v>
      </c>
      <c r="E28" s="15"/>
      <c r="F28" s="15">
        <f>117</f>
        <v>117</v>
      </c>
      <c r="G28" s="15"/>
      <c r="H28" s="10">
        <f>E28+F28+G28</f>
        <v>117</v>
      </c>
    </row>
    <row r="29" spans="1:8" ht="15.75">
      <c r="A29" s="6">
        <v>12</v>
      </c>
      <c r="B29" s="83" t="s">
        <v>337</v>
      </c>
      <c r="C29" s="109" t="s">
        <v>408</v>
      </c>
      <c r="D29" s="68" t="s">
        <v>291</v>
      </c>
      <c r="E29" s="15"/>
      <c r="F29" s="15">
        <f>102</f>
        <v>102</v>
      </c>
      <c r="G29" s="15"/>
      <c r="H29" s="10">
        <f>E29+F29+G29</f>
        <v>102</v>
      </c>
    </row>
    <row r="30" spans="1:8" ht="15.75">
      <c r="A30" s="6">
        <v>13</v>
      </c>
      <c r="B30" s="83" t="s">
        <v>338</v>
      </c>
      <c r="C30" s="109">
        <v>2011</v>
      </c>
      <c r="D30" s="68" t="s">
        <v>341</v>
      </c>
      <c r="E30" s="15"/>
      <c r="F30" s="15">
        <f>91</f>
        <v>91</v>
      </c>
      <c r="G30" s="15"/>
      <c r="H30" s="10">
        <f>E30+F30+G30</f>
        <v>91</v>
      </c>
    </row>
  </sheetData>
  <sortState xmlns:xlrd2="http://schemas.microsoft.com/office/spreadsheetml/2017/richdata2" ref="A3:H14">
    <sortCondition descending="1" ref="H3:H14"/>
  </sortState>
  <mergeCells count="2">
    <mergeCell ref="A1:H1"/>
    <mergeCell ref="A16:H1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0"/>
  <sheetViews>
    <sheetView zoomScale="80" zoomScaleNormal="80" workbookViewId="0">
      <selection activeCell="H15" sqref="H15"/>
    </sheetView>
  </sheetViews>
  <sheetFormatPr defaultRowHeight="15"/>
  <cols>
    <col min="2" max="2" width="35" bestFit="1" customWidth="1"/>
    <col min="3" max="3" width="9.140625" style="33"/>
    <col min="4" max="4" width="25.42578125" bestFit="1" customWidth="1"/>
    <col min="5" max="5" width="16.7109375" bestFit="1" customWidth="1"/>
    <col min="6" max="6" width="12.85546875" customWidth="1"/>
    <col min="7" max="7" width="11.28515625" bestFit="1" customWidth="1"/>
    <col min="8" max="8" width="14.140625" customWidth="1"/>
  </cols>
  <sheetData>
    <row r="1" spans="1:9" ht="23.25">
      <c r="A1" s="163" t="s">
        <v>5</v>
      </c>
      <c r="B1" s="163"/>
      <c r="C1" s="163"/>
      <c r="D1" s="163"/>
      <c r="E1" s="163"/>
      <c r="F1" s="163"/>
      <c r="G1" s="163"/>
      <c r="H1" s="163"/>
      <c r="I1" s="163"/>
    </row>
    <row r="2" spans="1:9" ht="60">
      <c r="A2" s="5" t="s">
        <v>1</v>
      </c>
      <c r="B2" s="1"/>
      <c r="C2" s="3"/>
      <c r="D2" s="1"/>
      <c r="E2" s="1"/>
      <c r="F2" s="2" t="s">
        <v>153</v>
      </c>
      <c r="G2" s="2" t="s">
        <v>265</v>
      </c>
      <c r="H2" s="2" t="s">
        <v>478</v>
      </c>
      <c r="I2" s="7" t="s">
        <v>154</v>
      </c>
    </row>
    <row r="3" spans="1:9" ht="15.75">
      <c r="A3" s="5">
        <v>1</v>
      </c>
      <c r="B3" s="68" t="s">
        <v>244</v>
      </c>
      <c r="C3" s="69">
        <v>2015</v>
      </c>
      <c r="D3" s="68" t="s">
        <v>13</v>
      </c>
      <c r="E3" s="68"/>
      <c r="F3" s="13">
        <v>121</v>
      </c>
      <c r="G3" s="13">
        <v>148</v>
      </c>
      <c r="H3" s="13">
        <v>133</v>
      </c>
      <c r="I3" s="17">
        <f>F3+G3+H3</f>
        <v>402</v>
      </c>
    </row>
    <row r="4" spans="1:9" ht="15.75">
      <c r="A4" s="5">
        <v>2</v>
      </c>
      <c r="B4" s="68" t="s">
        <v>246</v>
      </c>
      <c r="C4" s="69" t="s">
        <v>410</v>
      </c>
      <c r="D4" s="68" t="s">
        <v>13</v>
      </c>
      <c r="E4" s="68"/>
      <c r="F4" s="13">
        <v>105</v>
      </c>
      <c r="G4" s="13">
        <f>140</f>
        <v>140</v>
      </c>
      <c r="H4" s="13">
        <v>117</v>
      </c>
      <c r="I4" s="17">
        <f>F4+G4+H4</f>
        <v>362</v>
      </c>
    </row>
    <row r="5" spans="1:9" ht="15.75">
      <c r="A5" s="5">
        <v>3</v>
      </c>
      <c r="B5" s="68" t="s">
        <v>245</v>
      </c>
      <c r="C5" s="69">
        <v>2014</v>
      </c>
      <c r="D5" s="68" t="s">
        <v>206</v>
      </c>
      <c r="E5" s="68"/>
      <c r="F5" s="13">
        <v>113</v>
      </c>
      <c r="G5" s="13">
        <f>120</f>
        <v>120</v>
      </c>
      <c r="H5" s="13">
        <v>125</v>
      </c>
      <c r="I5" s="17">
        <f>F5+G5+H5</f>
        <v>358</v>
      </c>
    </row>
    <row r="6" spans="1:9" ht="15.75">
      <c r="A6" s="5">
        <v>4</v>
      </c>
      <c r="B6" s="68" t="s">
        <v>317</v>
      </c>
      <c r="C6" s="69">
        <v>2014</v>
      </c>
      <c r="D6" s="68" t="s">
        <v>13</v>
      </c>
      <c r="E6" s="68"/>
      <c r="F6" s="13">
        <v>97</v>
      </c>
      <c r="G6" s="13">
        <f>144</f>
        <v>144</v>
      </c>
      <c r="H6" s="13">
        <v>109</v>
      </c>
      <c r="I6" s="17">
        <f>F6+G6+H6</f>
        <v>350</v>
      </c>
    </row>
    <row r="7" spans="1:9" ht="15.75">
      <c r="A7" s="5">
        <v>5</v>
      </c>
      <c r="B7" s="68" t="s">
        <v>325</v>
      </c>
      <c r="C7" s="69" t="s">
        <v>411</v>
      </c>
      <c r="D7" s="68" t="s">
        <v>152</v>
      </c>
      <c r="E7" s="68"/>
      <c r="F7" s="13">
        <v>93</v>
      </c>
      <c r="G7" s="13">
        <f>109</f>
        <v>109</v>
      </c>
      <c r="H7" s="13">
        <v>113</v>
      </c>
      <c r="I7" s="17">
        <f>F7+G7+H7</f>
        <v>315</v>
      </c>
    </row>
    <row r="8" spans="1:9" ht="15.75">
      <c r="A8" s="5">
        <v>6</v>
      </c>
      <c r="B8" s="68" t="s">
        <v>318</v>
      </c>
      <c r="C8" s="69">
        <v>2016</v>
      </c>
      <c r="D8" s="68" t="s">
        <v>267</v>
      </c>
      <c r="E8" s="68"/>
      <c r="F8" s="13"/>
      <c r="G8" s="13">
        <f>136</f>
        <v>136</v>
      </c>
      <c r="H8" s="13">
        <v>121</v>
      </c>
      <c r="I8" s="17">
        <f>F8+G8+H8</f>
        <v>257</v>
      </c>
    </row>
    <row r="9" spans="1:9" ht="15.75">
      <c r="A9" s="5">
        <v>7</v>
      </c>
      <c r="B9" s="68" t="s">
        <v>322</v>
      </c>
      <c r="C9" s="69" t="s">
        <v>413</v>
      </c>
      <c r="D9" s="68" t="s">
        <v>13</v>
      </c>
      <c r="E9" s="68"/>
      <c r="F9" s="13"/>
      <c r="G9" s="13">
        <f>116</f>
        <v>116</v>
      </c>
      <c r="H9" s="13">
        <v>96</v>
      </c>
      <c r="I9" s="17">
        <f>F9+G9+H9</f>
        <v>212</v>
      </c>
    </row>
    <row r="10" spans="1:9" ht="15.75">
      <c r="A10" s="5">
        <v>8</v>
      </c>
      <c r="B10" s="68" t="s">
        <v>323</v>
      </c>
      <c r="C10" s="69">
        <v>2014</v>
      </c>
      <c r="D10" s="68" t="s">
        <v>324</v>
      </c>
      <c r="E10" s="68"/>
      <c r="F10" s="13"/>
      <c r="G10" s="13">
        <f>109</f>
        <v>109</v>
      </c>
      <c r="H10" s="13">
        <v>96</v>
      </c>
      <c r="I10" s="17">
        <f>F10+G10+H10</f>
        <v>205</v>
      </c>
    </row>
    <row r="11" spans="1:9" ht="15.75">
      <c r="A11" s="5">
        <v>9</v>
      </c>
      <c r="B11" s="68" t="s">
        <v>329</v>
      </c>
      <c r="C11" s="69" t="s">
        <v>412</v>
      </c>
      <c r="D11" s="68" t="s">
        <v>71</v>
      </c>
      <c r="E11" s="68"/>
      <c r="F11" s="13"/>
      <c r="G11" s="13">
        <f>89</f>
        <v>89</v>
      </c>
      <c r="H11" s="13">
        <v>96</v>
      </c>
      <c r="I11" s="17">
        <f>F11+G11+H11</f>
        <v>185</v>
      </c>
    </row>
    <row r="12" spans="1:9" ht="15.75">
      <c r="A12" s="5">
        <v>10</v>
      </c>
      <c r="B12" s="68" t="s">
        <v>319</v>
      </c>
      <c r="C12" s="69">
        <v>2015</v>
      </c>
      <c r="D12" s="68" t="s">
        <v>282</v>
      </c>
      <c r="E12" s="68"/>
      <c r="F12" s="13"/>
      <c r="G12" s="13">
        <v>132</v>
      </c>
      <c r="H12" s="13"/>
      <c r="I12" s="17">
        <f>F12+G12+H12</f>
        <v>132</v>
      </c>
    </row>
    <row r="13" spans="1:9" ht="15.75">
      <c r="A13" s="5">
        <v>11</v>
      </c>
      <c r="B13" s="1" t="s">
        <v>491</v>
      </c>
      <c r="C13" s="3"/>
      <c r="D13" s="68" t="s">
        <v>71</v>
      </c>
      <c r="E13" s="1"/>
      <c r="F13" s="1"/>
      <c r="G13" s="1"/>
      <c r="H13" s="13">
        <f>129</f>
        <v>129</v>
      </c>
      <c r="I13" s="17">
        <f>F13+G13+H13</f>
        <v>129</v>
      </c>
    </row>
    <row r="14" spans="1:9" ht="15.75">
      <c r="A14" s="5">
        <v>12</v>
      </c>
      <c r="B14" s="68" t="s">
        <v>320</v>
      </c>
      <c r="C14" s="69" t="s">
        <v>412</v>
      </c>
      <c r="D14" s="68" t="s">
        <v>282</v>
      </c>
      <c r="E14" s="68"/>
      <c r="F14" s="13"/>
      <c r="G14" s="13">
        <v>128</v>
      </c>
      <c r="H14" s="13"/>
      <c r="I14" s="17">
        <f>F14+G14+H14</f>
        <v>128</v>
      </c>
    </row>
    <row r="15" spans="1:9" ht="15.75">
      <c r="A15" s="5">
        <v>13</v>
      </c>
      <c r="B15" s="68" t="s">
        <v>321</v>
      </c>
      <c r="C15" s="69">
        <v>2014</v>
      </c>
      <c r="D15" s="68" t="s">
        <v>282</v>
      </c>
      <c r="E15" s="68"/>
      <c r="F15" s="13"/>
      <c r="G15" s="13">
        <v>124</v>
      </c>
      <c r="H15" s="13"/>
      <c r="I15" s="17">
        <f>F15+G15+H15</f>
        <v>124</v>
      </c>
    </row>
    <row r="16" spans="1:9" ht="15.75">
      <c r="A16" s="5">
        <v>14</v>
      </c>
      <c r="B16" s="68" t="s">
        <v>326</v>
      </c>
      <c r="C16" s="69">
        <v>2014</v>
      </c>
      <c r="D16" s="68" t="s">
        <v>13</v>
      </c>
      <c r="E16" s="68"/>
      <c r="F16" s="13"/>
      <c r="G16" s="13">
        <f>89</f>
        <v>89</v>
      </c>
      <c r="H16" s="13"/>
      <c r="I16" s="17">
        <f>F16+G16+H16</f>
        <v>89</v>
      </c>
    </row>
    <row r="17" spans="1:9" ht="15.75">
      <c r="A17" s="5">
        <v>14</v>
      </c>
      <c r="B17" s="68" t="s">
        <v>327</v>
      </c>
      <c r="C17" s="69" t="s">
        <v>416</v>
      </c>
      <c r="D17" s="68" t="s">
        <v>80</v>
      </c>
      <c r="E17" s="68"/>
      <c r="F17" s="13"/>
      <c r="G17" s="13">
        <f>89</f>
        <v>89</v>
      </c>
      <c r="H17" s="13"/>
      <c r="I17" s="17">
        <f>F17+G17+H17</f>
        <v>89</v>
      </c>
    </row>
    <row r="18" spans="1:9" ht="15.75">
      <c r="A18" s="5">
        <v>14</v>
      </c>
      <c r="B18" s="68" t="s">
        <v>328</v>
      </c>
      <c r="C18" s="69" t="s">
        <v>414</v>
      </c>
      <c r="D18" s="68" t="s">
        <v>282</v>
      </c>
      <c r="E18" s="68"/>
      <c r="F18" s="13"/>
      <c r="G18" s="13">
        <f>89</f>
        <v>89</v>
      </c>
      <c r="H18" s="13"/>
      <c r="I18" s="17">
        <f>F18+G18+H18</f>
        <v>89</v>
      </c>
    </row>
    <row r="19" spans="1:9" ht="15.75">
      <c r="A19" s="5">
        <v>14</v>
      </c>
      <c r="B19" s="68" t="s">
        <v>330</v>
      </c>
      <c r="C19" s="69" t="s">
        <v>415</v>
      </c>
      <c r="D19" s="68" t="s">
        <v>282</v>
      </c>
      <c r="E19" s="68"/>
      <c r="F19" s="13"/>
      <c r="G19" s="13">
        <f>89</f>
        <v>89</v>
      </c>
      <c r="H19" s="13"/>
      <c r="I19" s="17">
        <f>F19+G19+H19</f>
        <v>89</v>
      </c>
    </row>
    <row r="20" spans="1:9" ht="15.75">
      <c r="A20" s="5">
        <v>14</v>
      </c>
      <c r="B20" s="68" t="s">
        <v>331</v>
      </c>
      <c r="C20" s="69">
        <v>2014</v>
      </c>
      <c r="D20" s="68" t="s">
        <v>13</v>
      </c>
      <c r="E20" s="68"/>
      <c r="F20" s="13"/>
      <c r="G20" s="13">
        <f>89</f>
        <v>89</v>
      </c>
      <c r="H20" s="13"/>
      <c r="I20" s="17">
        <f>F20+G20+H20</f>
        <v>89</v>
      </c>
    </row>
  </sheetData>
  <sortState xmlns:xlrd2="http://schemas.microsoft.com/office/spreadsheetml/2017/richdata2" ref="A3:I20">
    <sortCondition descending="1" ref="I3:I20"/>
  </sortState>
  <mergeCells count="1">
    <mergeCell ref="A1:I1"/>
  </mergeCells>
  <pageMargins left="0.7" right="0.7" top="0.75" bottom="0.75" header="0.3" footer="0.3"/>
  <pageSetup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6"/>
  <sheetViews>
    <sheetView zoomScale="80" zoomScaleNormal="80" workbookViewId="0">
      <selection activeCell="H2" sqref="H2"/>
    </sheetView>
  </sheetViews>
  <sheetFormatPr defaultRowHeight="15"/>
  <cols>
    <col min="2" max="2" width="42" customWidth="1"/>
    <col min="3" max="3" width="10.7109375" style="85" bestFit="1" customWidth="1"/>
    <col min="4" max="4" width="19.140625" bestFit="1" customWidth="1"/>
    <col min="5" max="5" width="19.28515625" bestFit="1" customWidth="1"/>
    <col min="6" max="6" width="12.42578125" customWidth="1"/>
    <col min="7" max="7" width="11.28515625" bestFit="1" customWidth="1"/>
    <col min="8" max="8" width="12.5703125" customWidth="1"/>
  </cols>
  <sheetData>
    <row r="1" spans="1:14" ht="23.25">
      <c r="A1" s="163" t="s">
        <v>21</v>
      </c>
      <c r="B1" s="163"/>
      <c r="C1" s="163"/>
      <c r="D1" s="163"/>
      <c r="E1" s="163"/>
      <c r="F1" s="163"/>
      <c r="G1" s="163"/>
      <c r="H1" s="163"/>
      <c r="I1" s="163"/>
    </row>
    <row r="2" spans="1:14" ht="60">
      <c r="A2" s="5" t="s">
        <v>1</v>
      </c>
      <c r="B2" s="1"/>
      <c r="C2" s="80"/>
      <c r="D2" s="1"/>
      <c r="E2" s="1"/>
      <c r="F2" s="2" t="s">
        <v>153</v>
      </c>
      <c r="G2" s="2" t="s">
        <v>265</v>
      </c>
      <c r="H2" s="2" t="s">
        <v>478</v>
      </c>
      <c r="I2" s="7" t="s">
        <v>154</v>
      </c>
    </row>
    <row r="3" spans="1:14" ht="15.75">
      <c r="A3" s="5">
        <v>1</v>
      </c>
      <c r="B3" s="78" t="s">
        <v>217</v>
      </c>
      <c r="C3" s="79">
        <v>2018</v>
      </c>
      <c r="D3" s="78" t="s">
        <v>80</v>
      </c>
      <c r="E3" s="78"/>
      <c r="F3" s="11">
        <f>100</f>
        <v>100</v>
      </c>
      <c r="G3" s="13">
        <f>103</f>
        <v>103</v>
      </c>
      <c r="H3" s="13">
        <v>109</v>
      </c>
      <c r="I3" s="17">
        <f>F3+G3+H3</f>
        <v>312</v>
      </c>
      <c r="J3" s="38"/>
      <c r="K3" s="26"/>
      <c r="L3" s="26"/>
      <c r="M3" s="26"/>
      <c r="N3" s="26"/>
    </row>
    <row r="4" spans="1:14" ht="15.75">
      <c r="A4" s="5">
        <v>2</v>
      </c>
      <c r="B4" s="78" t="s">
        <v>342</v>
      </c>
      <c r="C4" s="79">
        <v>2019</v>
      </c>
      <c r="D4" s="78" t="s">
        <v>316</v>
      </c>
      <c r="E4" s="78"/>
      <c r="F4" s="11"/>
      <c r="G4" s="13">
        <f>99</f>
        <v>99</v>
      </c>
      <c r="H4" s="13">
        <v>97</v>
      </c>
      <c r="I4" s="17">
        <f>F4+G4+H4</f>
        <v>196</v>
      </c>
      <c r="J4" s="26"/>
      <c r="K4" s="26"/>
      <c r="L4" s="26"/>
      <c r="M4" s="26"/>
      <c r="N4" s="26"/>
    </row>
    <row r="5" spans="1:14" ht="15.75">
      <c r="A5" s="5">
        <v>3</v>
      </c>
      <c r="B5" s="78" t="s">
        <v>483</v>
      </c>
      <c r="C5" s="79" t="s">
        <v>484</v>
      </c>
      <c r="D5" s="78" t="s">
        <v>13</v>
      </c>
      <c r="E5" s="78"/>
      <c r="F5" s="11"/>
      <c r="G5" s="13"/>
      <c r="H5" s="13">
        <v>105</v>
      </c>
      <c r="I5" s="17">
        <f>F5+G5+H5</f>
        <v>105</v>
      </c>
      <c r="J5" s="26"/>
      <c r="K5" s="26"/>
      <c r="L5" s="26"/>
      <c r="M5" s="26"/>
      <c r="N5" s="26"/>
    </row>
    <row r="6" spans="1:14" ht="15.75">
      <c r="A6" s="5">
        <v>4</v>
      </c>
      <c r="B6" s="78" t="s">
        <v>485</v>
      </c>
      <c r="C6" s="79"/>
      <c r="D6" s="78" t="s">
        <v>80</v>
      </c>
      <c r="E6" s="78"/>
      <c r="F6" s="11"/>
      <c r="G6" s="13"/>
      <c r="H6" s="13">
        <v>101</v>
      </c>
      <c r="I6" s="17">
        <f>F6+G6+H6</f>
        <v>101</v>
      </c>
    </row>
  </sheetData>
  <sortState xmlns:xlrd2="http://schemas.microsoft.com/office/spreadsheetml/2017/richdata2" ref="A3:I6">
    <sortCondition descending="1" ref="I3:I6"/>
  </sortState>
  <mergeCells count="1">
    <mergeCell ref="A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3"/>
  <sheetViews>
    <sheetView zoomScale="90" zoomScaleNormal="90" workbookViewId="0">
      <selection activeCell="G18" sqref="G18"/>
    </sheetView>
  </sheetViews>
  <sheetFormatPr defaultRowHeight="15"/>
  <cols>
    <col min="2" max="2" width="23.140625" bestFit="1" customWidth="1"/>
    <col min="3" max="3" width="22.7109375" bestFit="1" customWidth="1"/>
    <col min="4" max="4" width="20.140625" bestFit="1" customWidth="1"/>
    <col min="5" max="5" width="12.85546875" customWidth="1"/>
    <col min="6" max="6" width="10.42578125" customWidth="1"/>
    <col min="7" max="7" width="11" customWidth="1"/>
  </cols>
  <sheetData>
    <row r="1" spans="1:8" ht="23.25">
      <c r="A1" s="163" t="s">
        <v>12</v>
      </c>
      <c r="B1" s="163"/>
      <c r="C1" s="163"/>
      <c r="D1" s="163"/>
      <c r="E1" s="163"/>
      <c r="F1" s="163"/>
      <c r="G1" s="163"/>
      <c r="H1" s="163"/>
    </row>
    <row r="2" spans="1:8" ht="45">
      <c r="A2" s="5" t="s">
        <v>1</v>
      </c>
      <c r="B2" s="1"/>
      <c r="C2" s="1"/>
      <c r="D2" s="1"/>
      <c r="E2" s="2" t="s">
        <v>153</v>
      </c>
      <c r="F2" s="2" t="s">
        <v>265</v>
      </c>
      <c r="G2" s="2" t="s">
        <v>478</v>
      </c>
      <c r="H2" s="7" t="s">
        <v>154</v>
      </c>
    </row>
    <row r="3" spans="1:8" ht="15.75">
      <c r="A3" s="5">
        <v>1</v>
      </c>
      <c r="B3" s="67" t="s">
        <v>89</v>
      </c>
      <c r="C3" s="67" t="s">
        <v>92</v>
      </c>
      <c r="D3" s="67" t="s">
        <v>69</v>
      </c>
      <c r="E3" s="13">
        <v>103</v>
      </c>
      <c r="F3" s="13">
        <v>103</v>
      </c>
      <c r="G3" s="13">
        <v>103</v>
      </c>
      <c r="H3" s="17">
        <f>E3+F3+G3</f>
        <v>309</v>
      </c>
    </row>
    <row r="4" spans="1:8" s="8" customFormat="1" ht="15.75">
      <c r="A4" s="5">
        <v>2</v>
      </c>
      <c r="B4" s="67" t="s">
        <v>13</v>
      </c>
      <c r="C4" s="67" t="s">
        <v>13</v>
      </c>
      <c r="D4" s="67" t="s">
        <v>14</v>
      </c>
      <c r="E4" s="13">
        <v>99</v>
      </c>
      <c r="F4" s="13">
        <v>99</v>
      </c>
      <c r="G4" s="13">
        <v>99</v>
      </c>
      <c r="H4" s="17">
        <f>E4+F4+G4</f>
        <v>297</v>
      </c>
    </row>
    <row r="7" spans="1:8" ht="23.25">
      <c r="A7" s="163" t="s">
        <v>15</v>
      </c>
      <c r="B7" s="163"/>
      <c r="C7" s="163"/>
      <c r="D7" s="163"/>
      <c r="E7" s="163"/>
      <c r="F7" s="163"/>
      <c r="G7" s="163"/>
      <c r="H7" s="163"/>
    </row>
    <row r="8" spans="1:8" ht="45">
      <c r="A8" s="5" t="s">
        <v>1</v>
      </c>
      <c r="B8" s="1"/>
      <c r="C8" s="1"/>
      <c r="D8" s="1"/>
      <c r="E8" s="2" t="s">
        <v>153</v>
      </c>
      <c r="F8" s="2" t="s">
        <v>265</v>
      </c>
      <c r="G8" s="2" t="s">
        <v>478</v>
      </c>
      <c r="H8" s="7" t="s">
        <v>154</v>
      </c>
    </row>
    <row r="9" spans="1:8" ht="15.75">
      <c r="A9" s="5">
        <v>1</v>
      </c>
      <c r="B9" s="71" t="s">
        <v>13</v>
      </c>
      <c r="C9" s="67" t="s">
        <v>13</v>
      </c>
      <c r="D9" s="67"/>
      <c r="E9" s="13">
        <f>106</f>
        <v>106</v>
      </c>
      <c r="F9" s="13">
        <f>118</f>
        <v>118</v>
      </c>
      <c r="G9" s="13">
        <v>115</v>
      </c>
      <c r="H9" s="17">
        <f>E9+F9+G9</f>
        <v>339</v>
      </c>
    </row>
    <row r="10" spans="1:8" ht="15.75">
      <c r="A10" s="5">
        <v>2</v>
      </c>
      <c r="B10" s="71" t="s">
        <v>257</v>
      </c>
      <c r="C10" s="67" t="s">
        <v>80</v>
      </c>
      <c r="D10" s="67"/>
      <c r="E10" s="13">
        <v>102</v>
      </c>
      <c r="F10" s="13">
        <f>110</f>
        <v>110</v>
      </c>
      <c r="G10" s="13">
        <v>111</v>
      </c>
      <c r="H10" s="17">
        <f>E10+F10+G10</f>
        <v>323</v>
      </c>
    </row>
    <row r="11" spans="1:8" s="8" customFormat="1" ht="15.75">
      <c r="A11" s="5">
        <v>3</v>
      </c>
      <c r="B11" s="71" t="s">
        <v>258</v>
      </c>
      <c r="C11" s="67" t="s">
        <v>80</v>
      </c>
      <c r="D11" s="67"/>
      <c r="E11" s="13">
        <v>98</v>
      </c>
      <c r="F11" s="13">
        <f>114</f>
        <v>114</v>
      </c>
      <c r="G11" s="13">
        <v>99</v>
      </c>
      <c r="H11" s="17">
        <f>E11+F11+G11</f>
        <v>311</v>
      </c>
    </row>
    <row r="12" spans="1:8" s="8" customFormat="1" ht="15.75">
      <c r="A12" s="5">
        <v>4</v>
      </c>
      <c r="B12" s="71" t="s">
        <v>349</v>
      </c>
      <c r="C12" s="67" t="s">
        <v>71</v>
      </c>
      <c r="D12" s="67"/>
      <c r="E12" s="13"/>
      <c r="F12" s="13">
        <v>102</v>
      </c>
      <c r="G12" s="13">
        <v>107</v>
      </c>
      <c r="H12" s="17">
        <f>E12+F12+G12</f>
        <v>209</v>
      </c>
    </row>
    <row r="13" spans="1:8" s="8" customFormat="1" ht="15.75">
      <c r="A13" s="5">
        <v>5</v>
      </c>
      <c r="B13" s="71" t="s">
        <v>348</v>
      </c>
      <c r="C13" s="67" t="s">
        <v>316</v>
      </c>
      <c r="D13" s="67"/>
      <c r="E13" s="13"/>
      <c r="F13" s="13">
        <f>106</f>
        <v>106</v>
      </c>
      <c r="G13" s="13">
        <v>95</v>
      </c>
      <c r="H13" s="17">
        <f>E13+F13+G13</f>
        <v>201</v>
      </c>
    </row>
    <row r="14" spans="1:8" s="8" customFormat="1" ht="15.75">
      <c r="A14" s="5">
        <v>6</v>
      </c>
      <c r="B14" s="71" t="s">
        <v>350</v>
      </c>
      <c r="C14" s="67" t="s">
        <v>267</v>
      </c>
      <c r="D14" s="67"/>
      <c r="E14" s="13"/>
      <c r="F14" s="13">
        <v>98</v>
      </c>
      <c r="G14" s="13"/>
      <c r="H14" s="17">
        <f>E14+F14+G14</f>
        <v>98</v>
      </c>
    </row>
    <row r="15" spans="1:8" s="8" customFormat="1" ht="15.75">
      <c r="A15" s="5">
        <v>7</v>
      </c>
      <c r="B15" s="71" t="s">
        <v>351</v>
      </c>
      <c r="C15" s="67" t="s">
        <v>64</v>
      </c>
      <c r="D15" s="67"/>
      <c r="E15" s="13"/>
      <c r="F15" s="13">
        <v>94</v>
      </c>
      <c r="G15" s="13"/>
      <c r="H15" s="17">
        <f>E15+F15+G15</f>
        <v>94</v>
      </c>
    </row>
    <row r="16" spans="1:8" s="8" customFormat="1">
      <c r="B16" s="72"/>
      <c r="C16" s="73"/>
      <c r="D16" s="74"/>
    </row>
    <row r="17" spans="1:8" ht="23.25">
      <c r="A17" s="163" t="s">
        <v>16</v>
      </c>
      <c r="B17" s="163"/>
      <c r="C17" s="163"/>
      <c r="D17" s="163"/>
      <c r="E17" s="163"/>
      <c r="F17" s="163"/>
      <c r="G17" s="163"/>
      <c r="H17" s="163"/>
    </row>
    <row r="18" spans="1:8" ht="45">
      <c r="A18" s="5" t="s">
        <v>1</v>
      </c>
      <c r="B18" s="1"/>
      <c r="C18" s="1"/>
      <c r="D18" s="1"/>
      <c r="E18" s="2" t="s">
        <v>153</v>
      </c>
      <c r="F18" s="2" t="s">
        <v>265</v>
      </c>
      <c r="G18" s="2" t="s">
        <v>478</v>
      </c>
      <c r="H18" s="7" t="s">
        <v>154</v>
      </c>
    </row>
    <row r="19" spans="1:8" s="8" customFormat="1" ht="15.75">
      <c r="A19" s="5">
        <v>1</v>
      </c>
      <c r="B19" s="71" t="s">
        <v>13</v>
      </c>
      <c r="C19" s="67" t="s">
        <v>13</v>
      </c>
      <c r="D19" s="67"/>
      <c r="E19" s="13">
        <f>109</f>
        <v>109</v>
      </c>
      <c r="F19" s="13">
        <f>121</f>
        <v>121</v>
      </c>
      <c r="G19" s="13">
        <f>118</f>
        <v>118</v>
      </c>
      <c r="H19" s="7">
        <f>E19+F19+G19</f>
        <v>348</v>
      </c>
    </row>
    <row r="20" spans="1:8" s="8" customFormat="1" ht="15.75">
      <c r="A20" s="5">
        <v>2</v>
      </c>
      <c r="B20" s="71" t="s">
        <v>255</v>
      </c>
      <c r="C20" s="67" t="s">
        <v>80</v>
      </c>
      <c r="D20" s="67"/>
      <c r="E20" s="13">
        <f>101</f>
        <v>101</v>
      </c>
      <c r="F20" s="13">
        <v>109</v>
      </c>
      <c r="G20" s="13">
        <v>98</v>
      </c>
      <c r="H20" s="7">
        <f>E20+F20+G20</f>
        <v>308</v>
      </c>
    </row>
    <row r="21" spans="1:8" s="8" customFormat="1" ht="15.75">
      <c r="A21" s="5">
        <v>3</v>
      </c>
      <c r="B21" s="71" t="s">
        <v>254</v>
      </c>
      <c r="C21" s="67" t="s">
        <v>80</v>
      </c>
      <c r="D21" s="67"/>
      <c r="E21" s="13">
        <f>105</f>
        <v>105</v>
      </c>
      <c r="F21" s="13">
        <f>97</f>
        <v>97</v>
      </c>
      <c r="G21" s="13">
        <v>102</v>
      </c>
      <c r="H21" s="7">
        <f>E21+F21+G21</f>
        <v>304</v>
      </c>
    </row>
    <row r="22" spans="1:8" s="8" customFormat="1" ht="15.75">
      <c r="A22" s="5">
        <v>4</v>
      </c>
      <c r="B22" s="71" t="s">
        <v>352</v>
      </c>
      <c r="C22" s="67" t="s">
        <v>71</v>
      </c>
      <c r="D22" s="67"/>
      <c r="E22" s="13"/>
      <c r="F22" s="13">
        <v>117</v>
      </c>
      <c r="G22" s="13">
        <v>114</v>
      </c>
      <c r="H22" s="7">
        <f>E22+F22+G22</f>
        <v>231</v>
      </c>
    </row>
    <row r="23" spans="1:8" s="8" customFormat="1" ht="15.75">
      <c r="A23" s="5">
        <v>5</v>
      </c>
      <c r="B23" s="71" t="s">
        <v>354</v>
      </c>
      <c r="C23" s="67" t="s">
        <v>267</v>
      </c>
      <c r="D23" s="67"/>
      <c r="E23" s="13"/>
      <c r="F23" s="13">
        <v>105</v>
      </c>
      <c r="G23" s="13">
        <v>106</v>
      </c>
      <c r="H23" s="7">
        <f>E23+F23+G23</f>
        <v>211</v>
      </c>
    </row>
    <row r="24" spans="1:8" s="8" customFormat="1" ht="15.75">
      <c r="A24" s="5">
        <v>6</v>
      </c>
      <c r="B24" s="71" t="s">
        <v>353</v>
      </c>
      <c r="C24" s="67" t="s">
        <v>356</v>
      </c>
      <c r="D24" s="67"/>
      <c r="E24" s="13"/>
      <c r="F24" s="13">
        <v>113</v>
      </c>
      <c r="G24" s="13"/>
      <c r="H24" s="7">
        <f>E24+F24+G24</f>
        <v>113</v>
      </c>
    </row>
    <row r="25" spans="1:8" s="8" customFormat="1" ht="15.75">
      <c r="A25" s="5">
        <v>7</v>
      </c>
      <c r="B25" s="71" t="s">
        <v>348</v>
      </c>
      <c r="C25" s="67" t="s">
        <v>316</v>
      </c>
      <c r="D25" s="67"/>
      <c r="E25" s="13"/>
      <c r="F25" s="13">
        <v>101</v>
      </c>
      <c r="G25" s="13"/>
      <c r="H25" s="7">
        <f>E25+F25+G25</f>
        <v>101</v>
      </c>
    </row>
    <row r="26" spans="1:8" s="8" customFormat="1" ht="15.75">
      <c r="A26" s="5">
        <v>8</v>
      </c>
      <c r="B26" s="71" t="s">
        <v>256</v>
      </c>
      <c r="C26" s="67" t="s">
        <v>80</v>
      </c>
      <c r="D26" s="67"/>
      <c r="E26" s="13">
        <f>97</f>
        <v>97</v>
      </c>
      <c r="F26" s="13"/>
      <c r="G26" s="13"/>
      <c r="H26" s="7">
        <f>E26+F26+G26</f>
        <v>97</v>
      </c>
    </row>
    <row r="27" spans="1:8" s="8" customFormat="1" ht="15.75">
      <c r="A27" s="5">
        <v>9</v>
      </c>
      <c r="B27" s="71" t="s">
        <v>259</v>
      </c>
      <c r="C27" s="67" t="s">
        <v>71</v>
      </c>
      <c r="D27" s="67"/>
      <c r="E27" s="13"/>
      <c r="F27" s="13"/>
      <c r="G27" s="13">
        <v>94</v>
      </c>
      <c r="H27" s="7">
        <f>E27+F27+G27</f>
        <v>94</v>
      </c>
    </row>
    <row r="28" spans="1:8" s="8" customFormat="1" ht="15.75">
      <c r="A28" s="5">
        <v>10</v>
      </c>
      <c r="B28" s="71" t="s">
        <v>355</v>
      </c>
      <c r="C28" s="67" t="s">
        <v>71</v>
      </c>
      <c r="D28" s="67"/>
      <c r="E28" s="13"/>
      <c r="F28" s="13">
        <v>93</v>
      </c>
      <c r="G28" s="13"/>
      <c r="H28" s="7">
        <f>E28+F28+G28</f>
        <v>93</v>
      </c>
    </row>
    <row r="29" spans="1:8" s="90" customFormat="1" ht="15.75">
      <c r="A29" s="87"/>
      <c r="B29" s="75"/>
      <c r="C29" s="75"/>
      <c r="D29" s="75"/>
      <c r="E29" s="88"/>
      <c r="F29" s="88"/>
      <c r="G29" s="88"/>
      <c r="H29" s="89"/>
    </row>
    <row r="30" spans="1:8" ht="23.25">
      <c r="A30" s="163" t="s">
        <v>23</v>
      </c>
      <c r="B30" s="163"/>
      <c r="C30" s="163"/>
      <c r="D30" s="163"/>
      <c r="E30" s="163"/>
      <c r="F30" s="163"/>
      <c r="G30" s="163"/>
      <c r="H30" s="163"/>
    </row>
    <row r="31" spans="1:8" ht="45">
      <c r="A31" s="5" t="s">
        <v>1</v>
      </c>
      <c r="B31" s="1"/>
      <c r="C31" s="1"/>
      <c r="D31" s="1"/>
      <c r="E31" s="2" t="s">
        <v>153</v>
      </c>
      <c r="F31" s="2" t="s">
        <v>265</v>
      </c>
      <c r="G31" s="2" t="s">
        <v>478</v>
      </c>
      <c r="H31" s="7" t="s">
        <v>154</v>
      </c>
    </row>
    <row r="32" spans="1:8" ht="15.75">
      <c r="A32" s="5">
        <v>1</v>
      </c>
      <c r="B32" s="83" t="s">
        <v>357</v>
      </c>
      <c r="C32" s="68" t="s">
        <v>71</v>
      </c>
      <c r="D32" s="68"/>
      <c r="E32" s="13"/>
      <c r="F32" s="13">
        <v>103</v>
      </c>
      <c r="G32" s="13">
        <v>103</v>
      </c>
      <c r="H32" s="7">
        <f>F32+G32</f>
        <v>206</v>
      </c>
    </row>
    <row r="33" spans="1:8" ht="15.75">
      <c r="A33" s="5">
        <v>2</v>
      </c>
      <c r="B33" s="70" t="s">
        <v>13</v>
      </c>
      <c r="C33" s="70" t="s">
        <v>13</v>
      </c>
      <c r="D33" s="67"/>
      <c r="E33" s="70"/>
      <c r="F33" s="13">
        <v>99</v>
      </c>
      <c r="G33" s="13">
        <v>99</v>
      </c>
      <c r="H33" s="7">
        <f>F33+G33</f>
        <v>198</v>
      </c>
    </row>
  </sheetData>
  <sortState xmlns:xlrd2="http://schemas.microsoft.com/office/spreadsheetml/2017/richdata2" ref="A9:H15">
    <sortCondition descending="1" ref="H9:H15"/>
  </sortState>
  <mergeCells count="4">
    <mergeCell ref="A1:H1"/>
    <mergeCell ref="A7:H7"/>
    <mergeCell ref="A17:H17"/>
    <mergeCell ref="A30:H30"/>
  </mergeCell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4"/>
  <sheetViews>
    <sheetView zoomScale="80" zoomScaleNormal="80" workbookViewId="0">
      <selection activeCell="G29" sqref="G29"/>
    </sheetView>
  </sheetViews>
  <sheetFormatPr defaultRowHeight="15"/>
  <cols>
    <col min="2" max="2" width="21.85546875" bestFit="1" customWidth="1"/>
    <col min="3" max="3" width="28" customWidth="1"/>
    <col min="4" max="4" width="29.28515625" bestFit="1" customWidth="1"/>
    <col min="5" max="5" width="12.5703125" customWidth="1"/>
    <col min="6" max="6" width="11" customWidth="1"/>
    <col min="7" max="7" width="10.140625" customWidth="1"/>
  </cols>
  <sheetData>
    <row r="1" spans="1:14" s="8" customFormat="1" ht="23.25">
      <c r="A1" s="163" t="s">
        <v>45</v>
      </c>
      <c r="B1" s="163"/>
      <c r="C1" s="163"/>
      <c r="D1" s="163"/>
      <c r="E1" s="163"/>
      <c r="F1" s="163"/>
      <c r="G1" s="163"/>
      <c r="H1" s="163"/>
    </row>
    <row r="2" spans="1:14" s="8" customFormat="1" ht="45">
      <c r="A2" s="5" t="s">
        <v>1</v>
      </c>
      <c r="B2" s="1"/>
      <c r="C2" s="1"/>
      <c r="D2" s="1"/>
      <c r="E2" s="2" t="s">
        <v>153</v>
      </c>
      <c r="F2" s="2" t="s">
        <v>265</v>
      </c>
      <c r="G2" s="2" t="s">
        <v>478</v>
      </c>
      <c r="H2" s="7" t="s">
        <v>154</v>
      </c>
    </row>
    <row r="3" spans="1:14" s="8" customFormat="1" ht="15.75">
      <c r="A3" s="5"/>
      <c r="B3" s="67"/>
      <c r="C3" s="68"/>
      <c r="D3" s="67"/>
      <c r="E3" s="16"/>
      <c r="F3" s="13"/>
      <c r="G3" s="13"/>
      <c r="H3" s="17"/>
    </row>
    <row r="4" spans="1:14" s="8" customFormat="1"/>
    <row r="5" spans="1:14" ht="23.25">
      <c r="A5" s="163" t="s">
        <v>17</v>
      </c>
      <c r="B5" s="163"/>
      <c r="C5" s="163"/>
      <c r="D5" s="163"/>
      <c r="E5" s="163"/>
      <c r="F5" s="163"/>
      <c r="G5" s="163"/>
      <c r="H5" s="163"/>
    </row>
    <row r="6" spans="1:14" ht="45">
      <c r="A6" s="5" t="s">
        <v>1</v>
      </c>
      <c r="B6" s="1"/>
      <c r="C6" s="1"/>
      <c r="D6" s="1"/>
      <c r="E6" s="2" t="s">
        <v>153</v>
      </c>
      <c r="F6" s="2" t="s">
        <v>265</v>
      </c>
      <c r="G6" s="2" t="s">
        <v>478</v>
      </c>
      <c r="H6" s="7" t="s">
        <v>154</v>
      </c>
    </row>
    <row r="7" spans="1:14" ht="15.75">
      <c r="A7" s="5">
        <v>1</v>
      </c>
      <c r="B7" s="83" t="s">
        <v>13</v>
      </c>
      <c r="C7" s="1" t="s">
        <v>13</v>
      </c>
      <c r="D7" s="20"/>
      <c r="E7" s="13">
        <v>105</v>
      </c>
      <c r="F7" s="13">
        <f>103</f>
        <v>103</v>
      </c>
      <c r="G7" s="13">
        <f>103</f>
        <v>103</v>
      </c>
      <c r="H7" s="17">
        <f>E7+F7+G7</f>
        <v>311</v>
      </c>
    </row>
    <row r="8" spans="1:14" s="8" customFormat="1" ht="15.75">
      <c r="A8" s="5">
        <v>2</v>
      </c>
      <c r="B8" s="83" t="s">
        <v>84</v>
      </c>
      <c r="C8" s="1" t="s">
        <v>80</v>
      </c>
      <c r="D8" s="20"/>
      <c r="E8" s="13">
        <v>101</v>
      </c>
      <c r="F8" s="13"/>
      <c r="G8" s="13"/>
      <c r="H8" s="17">
        <f>E8</f>
        <v>101</v>
      </c>
    </row>
    <row r="9" spans="1:14" s="8" customFormat="1" ht="15.75">
      <c r="A9" s="5">
        <v>3</v>
      </c>
      <c r="B9" s="83" t="s">
        <v>358</v>
      </c>
      <c r="C9" s="1" t="s">
        <v>282</v>
      </c>
      <c r="D9" s="20"/>
      <c r="E9" s="13"/>
      <c r="F9" s="13">
        <f>99</f>
        <v>99</v>
      </c>
      <c r="G9" s="13"/>
      <c r="H9" s="17">
        <f>F9</f>
        <v>99</v>
      </c>
    </row>
    <row r="10" spans="1:14" s="8" customFormat="1" ht="15.75">
      <c r="A10" s="5">
        <v>4</v>
      </c>
      <c r="B10" s="83" t="s">
        <v>260</v>
      </c>
      <c r="C10" s="1" t="s">
        <v>261</v>
      </c>
      <c r="D10" s="20"/>
      <c r="E10" s="13">
        <v>97</v>
      </c>
      <c r="F10" s="13"/>
      <c r="G10" s="13"/>
      <c r="H10" s="17">
        <f>E10</f>
        <v>97</v>
      </c>
    </row>
    <row r="12" spans="1:14" ht="23.25">
      <c r="A12" s="163" t="s">
        <v>18</v>
      </c>
      <c r="B12" s="163"/>
      <c r="C12" s="163"/>
      <c r="D12" s="163"/>
      <c r="E12" s="163"/>
      <c r="F12" s="163"/>
      <c r="G12" s="163"/>
      <c r="H12" s="163"/>
    </row>
    <row r="13" spans="1:14" ht="45">
      <c r="A13" s="5" t="s">
        <v>1</v>
      </c>
      <c r="B13" s="1"/>
      <c r="C13" s="1"/>
      <c r="D13" s="1"/>
      <c r="E13" s="2" t="s">
        <v>153</v>
      </c>
      <c r="F13" s="2" t="s">
        <v>265</v>
      </c>
      <c r="G13" s="2" t="s">
        <v>478</v>
      </c>
      <c r="H13" s="7" t="s">
        <v>154</v>
      </c>
      <c r="K13" s="8"/>
      <c r="L13" s="8"/>
      <c r="M13" s="8"/>
      <c r="N13" s="8"/>
    </row>
    <row r="14" spans="1:14" s="8" customFormat="1" ht="15.75">
      <c r="A14" s="5">
        <v>1</v>
      </c>
      <c r="B14" s="83" t="s">
        <v>13</v>
      </c>
      <c r="C14" s="1" t="s">
        <v>13</v>
      </c>
      <c r="D14" s="20"/>
      <c r="E14" s="13">
        <v>103</v>
      </c>
      <c r="F14" s="13">
        <f>112</f>
        <v>112</v>
      </c>
      <c r="G14" s="13">
        <f>109</f>
        <v>109</v>
      </c>
      <c r="H14" s="17">
        <f>E14+F14+G14</f>
        <v>324</v>
      </c>
    </row>
    <row r="15" spans="1:14" s="8" customFormat="1" ht="15.75">
      <c r="A15" s="5">
        <v>2</v>
      </c>
      <c r="B15" s="83" t="s">
        <v>259</v>
      </c>
      <c r="C15" s="1" t="s">
        <v>71</v>
      </c>
      <c r="D15" s="20"/>
      <c r="E15" s="13"/>
      <c r="F15" s="13">
        <f>108</f>
        <v>108</v>
      </c>
      <c r="G15" s="13">
        <f>105</f>
        <v>105</v>
      </c>
      <c r="H15" s="17">
        <f>E15+F15+G15</f>
        <v>213</v>
      </c>
    </row>
    <row r="16" spans="1:14" s="8" customFormat="1" ht="15.75">
      <c r="A16" s="5">
        <v>3</v>
      </c>
      <c r="B16" s="83" t="s">
        <v>354</v>
      </c>
      <c r="C16" s="1" t="s">
        <v>267</v>
      </c>
      <c r="D16" s="20"/>
      <c r="E16" s="13"/>
      <c r="F16" s="13">
        <f>100</f>
        <v>100</v>
      </c>
      <c r="G16" s="13">
        <f>101</f>
        <v>101</v>
      </c>
      <c r="H16" s="17">
        <f>E16+F16+G16</f>
        <v>201</v>
      </c>
    </row>
    <row r="17" spans="1:8" s="8" customFormat="1" ht="15.75">
      <c r="A17" s="5">
        <v>4</v>
      </c>
      <c r="B17" s="83" t="s">
        <v>262</v>
      </c>
      <c r="C17" s="1" t="s">
        <v>71</v>
      </c>
      <c r="D17" s="20"/>
      <c r="E17" s="13">
        <v>99</v>
      </c>
      <c r="F17" s="13">
        <f>96</f>
        <v>96</v>
      </c>
      <c r="G17" s="13"/>
      <c r="H17" s="17">
        <f>E17+F17+G17</f>
        <v>195</v>
      </c>
    </row>
    <row r="18" spans="1:8" s="8" customFormat="1" ht="15.75">
      <c r="A18" s="5">
        <v>5</v>
      </c>
      <c r="B18" s="83" t="s">
        <v>353</v>
      </c>
      <c r="C18" s="1" t="s">
        <v>356</v>
      </c>
      <c r="D18" s="20"/>
      <c r="E18" s="13"/>
      <c r="F18" s="13">
        <f>104</f>
        <v>104</v>
      </c>
      <c r="G18" s="13"/>
      <c r="H18" s="17">
        <f>E18+F18+G18</f>
        <v>104</v>
      </c>
    </row>
    <row r="19" spans="1:8" s="8" customFormat="1" ht="15.75">
      <c r="A19" s="5">
        <v>6</v>
      </c>
      <c r="B19" s="83" t="s">
        <v>479</v>
      </c>
      <c r="C19" s="1" t="s">
        <v>71</v>
      </c>
      <c r="D19" s="20"/>
      <c r="E19" s="13"/>
      <c r="F19" s="13"/>
      <c r="G19" s="13">
        <f>97</f>
        <v>97</v>
      </c>
      <c r="H19" s="17">
        <f>E19+F19+G19</f>
        <v>97</v>
      </c>
    </row>
    <row r="21" spans="1:8" ht="23.25">
      <c r="A21" s="163" t="s">
        <v>24</v>
      </c>
      <c r="B21" s="163"/>
      <c r="C21" s="163"/>
      <c r="D21" s="163"/>
      <c r="E21" s="163"/>
      <c r="F21" s="163"/>
      <c r="G21" s="163"/>
      <c r="H21" s="163"/>
    </row>
    <row r="22" spans="1:8" ht="45">
      <c r="A22" s="5" t="s">
        <v>1</v>
      </c>
      <c r="B22" s="1"/>
      <c r="C22" s="1"/>
      <c r="D22" s="1"/>
      <c r="E22" s="2" t="s">
        <v>153</v>
      </c>
      <c r="F22" s="2" t="s">
        <v>265</v>
      </c>
      <c r="G22" s="2" t="s">
        <v>478</v>
      </c>
      <c r="H22" s="7" t="s">
        <v>154</v>
      </c>
    </row>
    <row r="23" spans="1:8" ht="15.75">
      <c r="A23" s="5">
        <v>1</v>
      </c>
      <c r="B23" s="83" t="s">
        <v>263</v>
      </c>
      <c r="C23" s="83" t="s">
        <v>80</v>
      </c>
      <c r="D23" s="20"/>
      <c r="E23" s="13">
        <v>103</v>
      </c>
      <c r="F23" s="13">
        <f>106</f>
        <v>106</v>
      </c>
      <c r="G23" s="13">
        <f>100</f>
        <v>100</v>
      </c>
      <c r="H23" s="17">
        <f>E23+F23+G23</f>
        <v>309</v>
      </c>
    </row>
    <row r="24" spans="1:8" ht="15.75">
      <c r="A24" s="5">
        <v>2</v>
      </c>
      <c r="B24" s="83" t="s">
        <v>359</v>
      </c>
      <c r="C24" s="83" t="s">
        <v>304</v>
      </c>
      <c r="D24" s="20"/>
      <c r="E24" s="13"/>
      <c r="F24" s="13">
        <f>102</f>
        <v>102</v>
      </c>
      <c r="G24" s="13"/>
      <c r="H24" s="17">
        <f>E24+F24</f>
        <v>102</v>
      </c>
    </row>
    <row r="25" spans="1:8" s="8" customFormat="1" ht="15.75">
      <c r="A25" s="5">
        <v>3</v>
      </c>
      <c r="B25" s="83" t="s">
        <v>264</v>
      </c>
      <c r="C25" s="83" t="s">
        <v>174</v>
      </c>
      <c r="D25" s="20"/>
      <c r="E25" s="13">
        <v>99</v>
      </c>
      <c r="F25" s="13"/>
      <c r="G25" s="13"/>
      <c r="H25" s="17">
        <f>E25+F25</f>
        <v>99</v>
      </c>
    </row>
    <row r="26" spans="1:8" s="8" customFormat="1" ht="15.75">
      <c r="A26" s="5">
        <v>4</v>
      </c>
      <c r="B26" s="83" t="s">
        <v>360</v>
      </c>
      <c r="C26" s="83" t="s">
        <v>267</v>
      </c>
      <c r="D26" s="20"/>
      <c r="E26" s="13"/>
      <c r="F26" s="13">
        <f>98</f>
        <v>98</v>
      </c>
      <c r="G26" s="13"/>
      <c r="H26" s="17">
        <f>E26+F26</f>
        <v>98</v>
      </c>
    </row>
    <row r="28" spans="1:8" ht="23.25">
      <c r="A28" s="163" t="s">
        <v>121</v>
      </c>
      <c r="B28" s="163"/>
      <c r="C28" s="163"/>
      <c r="D28" s="163"/>
      <c r="E28" s="163"/>
      <c r="F28" s="163"/>
      <c r="G28" s="163"/>
      <c r="H28" s="163"/>
    </row>
    <row r="29" spans="1:8" ht="45">
      <c r="A29" s="5" t="s">
        <v>1</v>
      </c>
      <c r="B29" s="1"/>
      <c r="C29" s="1"/>
      <c r="D29" s="1"/>
      <c r="E29" s="2" t="s">
        <v>153</v>
      </c>
      <c r="F29" s="2" t="s">
        <v>265</v>
      </c>
      <c r="G29" s="2" t="s">
        <v>478</v>
      </c>
      <c r="H29" s="7" t="s">
        <v>154</v>
      </c>
    </row>
    <row r="30" spans="1:8" ht="15.75">
      <c r="A30" s="5">
        <v>1</v>
      </c>
      <c r="B30" s="83" t="s">
        <v>480</v>
      </c>
      <c r="C30" s="83" t="s">
        <v>80</v>
      </c>
      <c r="D30" s="20"/>
      <c r="E30" s="13"/>
      <c r="F30" s="13"/>
      <c r="G30" s="13">
        <f>100</f>
        <v>100</v>
      </c>
      <c r="H30" s="17">
        <f>G30</f>
        <v>100</v>
      </c>
    </row>
    <row r="31" spans="1:8" ht="15.75">
      <c r="A31" s="5"/>
      <c r="B31" s="83"/>
      <c r="C31" s="83"/>
      <c r="D31" s="20"/>
      <c r="E31" s="13"/>
      <c r="F31" s="13"/>
      <c r="G31" s="13"/>
      <c r="H31" s="17"/>
    </row>
    <row r="34" spans="2:2" ht="15.75">
      <c r="B34" s="142"/>
    </row>
  </sheetData>
  <sortState xmlns:xlrd2="http://schemas.microsoft.com/office/spreadsheetml/2017/richdata2" ref="A14:H19">
    <sortCondition descending="1" ref="H14:H19"/>
  </sortState>
  <mergeCells count="5">
    <mergeCell ref="A28:H28"/>
    <mergeCell ref="A5:H5"/>
    <mergeCell ref="A12:H12"/>
    <mergeCell ref="A21:H21"/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9"/>
  <sheetViews>
    <sheetView topLeftCell="A25" zoomScaleNormal="100" workbookViewId="0">
      <selection activeCell="G44" sqref="G44"/>
    </sheetView>
  </sheetViews>
  <sheetFormatPr defaultRowHeight="15"/>
  <cols>
    <col min="2" max="2" width="25.28515625" customWidth="1"/>
    <col min="3" max="3" width="8.85546875" style="33" customWidth="1"/>
    <col min="4" max="4" width="18.85546875" bestFit="1" customWidth="1"/>
    <col min="5" max="5" width="13" customWidth="1"/>
    <col min="6" max="6" width="10.85546875" style="8" customWidth="1"/>
    <col min="7" max="7" width="12.7109375" style="8" customWidth="1"/>
  </cols>
  <sheetData>
    <row r="1" spans="1:8" s="8" customFormat="1" ht="23.25">
      <c r="A1" s="163" t="s">
        <v>86</v>
      </c>
      <c r="B1" s="163"/>
      <c r="C1" s="163"/>
      <c r="D1" s="163"/>
      <c r="E1" s="163"/>
      <c r="F1" s="163"/>
      <c r="G1" s="163"/>
      <c r="H1" s="163"/>
    </row>
    <row r="2" spans="1:8" s="8" customFormat="1" ht="60">
      <c r="A2" s="5" t="s">
        <v>1</v>
      </c>
      <c r="B2" s="1"/>
      <c r="C2" s="3"/>
      <c r="D2" s="1"/>
      <c r="E2" s="2" t="s">
        <v>153</v>
      </c>
      <c r="F2" s="2" t="s">
        <v>265</v>
      </c>
      <c r="G2" s="2" t="s">
        <v>478</v>
      </c>
      <c r="H2" s="7" t="s">
        <v>154</v>
      </c>
    </row>
    <row r="3" spans="1:8" s="8" customFormat="1" ht="15.75">
      <c r="A3" s="6"/>
      <c r="B3" s="24"/>
      <c r="C3" s="106"/>
      <c r="D3" s="19"/>
      <c r="E3" s="1"/>
      <c r="F3" s="1"/>
      <c r="G3" s="86"/>
      <c r="H3" s="10"/>
    </row>
    <row r="4" spans="1:8" s="8" customFormat="1" ht="15.75">
      <c r="A4" s="6"/>
      <c r="B4" s="24"/>
      <c r="C4" s="106"/>
      <c r="D4" s="19"/>
      <c r="E4" s="1"/>
      <c r="F4" s="1"/>
      <c r="G4" s="86"/>
      <c r="H4" s="10"/>
    </row>
    <row r="5" spans="1:8" s="8" customFormat="1">
      <c r="C5" s="33"/>
    </row>
    <row r="6" spans="1:8" s="8" customFormat="1" ht="23.25">
      <c r="A6" s="163" t="s">
        <v>77</v>
      </c>
      <c r="B6" s="163"/>
      <c r="C6" s="163"/>
      <c r="D6" s="163"/>
      <c r="E6" s="163"/>
      <c r="F6" s="163"/>
      <c r="G6" s="163"/>
      <c r="H6" s="163"/>
    </row>
    <row r="7" spans="1:8" s="8" customFormat="1" ht="60">
      <c r="A7" s="5" t="s">
        <v>1</v>
      </c>
      <c r="B7" s="1"/>
      <c r="C7" s="3"/>
      <c r="D7" s="1"/>
      <c r="E7" s="2" t="s">
        <v>153</v>
      </c>
      <c r="F7" s="2" t="s">
        <v>265</v>
      </c>
      <c r="G7" s="2" t="s">
        <v>478</v>
      </c>
      <c r="H7" s="7" t="s">
        <v>154</v>
      </c>
    </row>
    <row r="8" spans="1:8" s="8" customFormat="1" ht="15.75">
      <c r="A8" s="6"/>
      <c r="B8" s="24"/>
      <c r="C8" s="106"/>
      <c r="D8" s="19"/>
      <c r="E8" s="1"/>
      <c r="F8" s="1"/>
      <c r="G8" s="86"/>
      <c r="H8" s="10"/>
    </row>
    <row r="9" spans="1:8" s="8" customFormat="1">
      <c r="C9" s="33"/>
    </row>
    <row r="10" spans="1:8" s="8" customFormat="1" ht="23.25">
      <c r="A10" s="163" t="s">
        <v>78</v>
      </c>
      <c r="B10" s="163"/>
      <c r="C10" s="163"/>
      <c r="D10" s="163"/>
      <c r="E10" s="163"/>
      <c r="F10" s="163"/>
      <c r="G10" s="163"/>
      <c r="H10" s="163"/>
    </row>
    <row r="11" spans="1:8" s="8" customFormat="1" ht="60">
      <c r="A11" s="5" t="s">
        <v>1</v>
      </c>
      <c r="B11" s="1"/>
      <c r="C11" s="3"/>
      <c r="D11" s="1"/>
      <c r="E11" s="2" t="s">
        <v>153</v>
      </c>
      <c r="F11" s="2" t="s">
        <v>265</v>
      </c>
      <c r="G11" s="2" t="s">
        <v>478</v>
      </c>
      <c r="H11" s="7" t="s">
        <v>154</v>
      </c>
    </row>
    <row r="12" spans="1:8" s="97" customFormat="1" ht="15.75">
      <c r="A12" s="23"/>
      <c r="B12" s="107"/>
      <c r="C12" s="105"/>
      <c r="D12" s="108"/>
      <c r="E12" s="13"/>
      <c r="F12" s="13"/>
      <c r="G12" s="13"/>
      <c r="H12" s="12"/>
    </row>
    <row r="13" spans="1:8" s="8" customFormat="1">
      <c r="C13" s="33"/>
    </row>
    <row r="14" spans="1:8" s="8" customFormat="1">
      <c r="C14" s="33"/>
    </row>
    <row r="15" spans="1:8" ht="23.25">
      <c r="A15" s="163" t="s">
        <v>6</v>
      </c>
      <c r="B15" s="163"/>
      <c r="C15" s="163"/>
      <c r="D15" s="163"/>
      <c r="E15" s="163"/>
      <c r="F15" s="163"/>
      <c r="G15" s="163"/>
      <c r="H15" s="163"/>
    </row>
    <row r="16" spans="1:8" ht="60">
      <c r="A16" s="5" t="s">
        <v>1</v>
      </c>
      <c r="B16" s="1"/>
      <c r="C16" s="3"/>
      <c r="D16" s="1"/>
      <c r="E16" s="2" t="s">
        <v>153</v>
      </c>
      <c r="F16" s="2" t="s">
        <v>265</v>
      </c>
      <c r="G16" s="2" t="s">
        <v>478</v>
      </c>
      <c r="H16" s="7" t="s">
        <v>154</v>
      </c>
    </row>
    <row r="17" spans="1:8" ht="15.75">
      <c r="A17" s="6"/>
      <c r="B17" s="18"/>
      <c r="C17" s="105"/>
      <c r="D17" s="19"/>
      <c r="E17" s="11"/>
      <c r="F17" s="11"/>
      <c r="G17" s="11"/>
      <c r="H17" s="10"/>
    </row>
    <row r="18" spans="1:8">
      <c r="A18" s="8"/>
      <c r="B18" s="8"/>
      <c r="D18" s="8"/>
      <c r="E18" s="8"/>
      <c r="H18" s="8"/>
    </row>
    <row r="19" spans="1:8">
      <c r="A19" s="8"/>
      <c r="B19" s="8"/>
      <c r="D19" s="8"/>
      <c r="E19" s="8"/>
      <c r="H19" s="8"/>
    </row>
    <row r="20" spans="1:8" ht="23.25">
      <c r="A20" s="163" t="s">
        <v>7</v>
      </c>
      <c r="B20" s="163"/>
      <c r="C20" s="163"/>
      <c r="D20" s="163"/>
      <c r="E20" s="163"/>
      <c r="F20" s="163"/>
      <c r="G20" s="163"/>
      <c r="H20" s="163"/>
    </row>
    <row r="21" spans="1:8" ht="60">
      <c r="A21" s="5" t="s">
        <v>1</v>
      </c>
      <c r="B21" s="1"/>
      <c r="C21" s="3"/>
      <c r="D21" s="1"/>
      <c r="E21" s="2" t="s">
        <v>153</v>
      </c>
      <c r="F21" s="2" t="s">
        <v>265</v>
      </c>
      <c r="G21" s="2" t="s">
        <v>478</v>
      </c>
      <c r="H21" s="7" t="s">
        <v>154</v>
      </c>
    </row>
    <row r="22" spans="1:8" ht="15.75">
      <c r="A22" s="6"/>
      <c r="B22" s="18"/>
      <c r="C22" s="105"/>
      <c r="D22" s="19"/>
      <c r="E22" s="11"/>
      <c r="F22" s="11"/>
      <c r="G22" s="11"/>
      <c r="H22" s="10"/>
    </row>
    <row r="23" spans="1:8" s="8" customFormat="1">
      <c r="C23" s="33"/>
    </row>
    <row r="24" spans="1:8" s="8" customFormat="1" ht="23.25">
      <c r="A24" s="163" t="s">
        <v>53</v>
      </c>
      <c r="B24" s="163"/>
      <c r="C24" s="163"/>
      <c r="D24" s="163"/>
      <c r="E24" s="163"/>
      <c r="F24" s="163"/>
      <c r="G24" s="163"/>
      <c r="H24" s="163"/>
    </row>
    <row r="25" spans="1:8" s="8" customFormat="1" ht="60">
      <c r="A25" s="5" t="s">
        <v>1</v>
      </c>
      <c r="B25" s="1"/>
      <c r="C25" s="3"/>
      <c r="D25" s="1"/>
      <c r="E25" s="2" t="s">
        <v>153</v>
      </c>
      <c r="F25" s="2" t="s">
        <v>265</v>
      </c>
      <c r="G25" s="2" t="s">
        <v>478</v>
      </c>
      <c r="H25" s="7" t="s">
        <v>154</v>
      </c>
    </row>
    <row r="26" spans="1:8" s="8" customFormat="1" ht="15.75">
      <c r="A26" s="6"/>
      <c r="B26" s="18"/>
      <c r="C26" s="105"/>
      <c r="D26" s="19"/>
      <c r="E26" s="11"/>
      <c r="F26" s="11"/>
      <c r="G26" s="11"/>
      <c r="H26" s="10"/>
    </row>
    <row r="28" spans="1:8" s="8" customFormat="1" ht="23.25">
      <c r="A28" s="163" t="s">
        <v>51</v>
      </c>
      <c r="B28" s="163"/>
      <c r="C28" s="163"/>
      <c r="D28" s="163"/>
      <c r="E28" s="163"/>
      <c r="F28" s="163"/>
      <c r="G28" s="163"/>
      <c r="H28" s="163"/>
    </row>
    <row r="29" spans="1:8" s="8" customFormat="1" ht="60">
      <c r="A29" s="5" t="s">
        <v>1</v>
      </c>
      <c r="B29" s="1"/>
      <c r="C29" s="3"/>
      <c r="D29" s="1"/>
      <c r="E29" s="2" t="s">
        <v>153</v>
      </c>
      <c r="F29" s="2" t="s">
        <v>265</v>
      </c>
      <c r="G29" s="2" t="s">
        <v>478</v>
      </c>
      <c r="H29" s="7" t="s">
        <v>154</v>
      </c>
    </row>
    <row r="30" spans="1:8" s="8" customFormat="1" ht="15.75">
      <c r="A30" s="6"/>
      <c r="B30" s="18"/>
      <c r="C30" s="105"/>
      <c r="D30" s="19"/>
      <c r="E30" s="11"/>
      <c r="F30" s="11"/>
      <c r="G30" s="11"/>
      <c r="H30" s="10"/>
    </row>
    <row r="32" spans="1:8" s="8" customFormat="1" ht="23.25">
      <c r="A32" s="163" t="s">
        <v>52</v>
      </c>
      <c r="B32" s="163"/>
      <c r="C32" s="163"/>
      <c r="D32" s="163"/>
      <c r="E32" s="163"/>
      <c r="F32" s="163"/>
      <c r="G32" s="163"/>
      <c r="H32" s="163"/>
    </row>
    <row r="33" spans="1:8" s="8" customFormat="1" ht="60">
      <c r="A33" s="5" t="s">
        <v>1</v>
      </c>
      <c r="B33" s="1"/>
      <c r="C33" s="3"/>
      <c r="D33" s="1"/>
      <c r="E33" s="2" t="s">
        <v>153</v>
      </c>
      <c r="F33" s="2" t="s">
        <v>265</v>
      </c>
      <c r="G33" s="2" t="s">
        <v>478</v>
      </c>
      <c r="H33" s="7" t="s">
        <v>154</v>
      </c>
    </row>
    <row r="34" spans="1:8" s="8" customFormat="1" ht="15.75">
      <c r="A34" s="6">
        <v>1</v>
      </c>
      <c r="B34" s="18" t="s">
        <v>542</v>
      </c>
      <c r="C34" s="105"/>
      <c r="D34" s="19" t="s">
        <v>520</v>
      </c>
      <c r="E34" s="11"/>
      <c r="F34" s="11"/>
      <c r="G34" s="11">
        <v>103</v>
      </c>
      <c r="H34" s="10">
        <f>G34</f>
        <v>103</v>
      </c>
    </row>
    <row r="35" spans="1:8" s="8" customFormat="1" ht="15.75">
      <c r="A35" s="6">
        <v>2</v>
      </c>
      <c r="B35" s="18" t="s">
        <v>543</v>
      </c>
      <c r="C35" s="105"/>
      <c r="D35" s="19" t="s">
        <v>520</v>
      </c>
      <c r="E35" s="11"/>
      <c r="F35" s="11"/>
      <c r="G35" s="11">
        <v>99</v>
      </c>
      <c r="H35" s="10">
        <f>G35</f>
        <v>99</v>
      </c>
    </row>
    <row r="36" spans="1:8" s="8" customFormat="1">
      <c r="C36" s="33"/>
    </row>
    <row r="37" spans="1:8" ht="23.25">
      <c r="A37" s="163" t="s">
        <v>8</v>
      </c>
      <c r="B37" s="163"/>
      <c r="C37" s="163"/>
      <c r="D37" s="163"/>
      <c r="E37" s="163"/>
      <c r="F37" s="163"/>
      <c r="G37" s="163"/>
      <c r="H37" s="163"/>
    </row>
    <row r="38" spans="1:8" ht="60">
      <c r="A38" s="5" t="s">
        <v>1</v>
      </c>
      <c r="B38" s="1"/>
      <c r="C38" s="3"/>
      <c r="D38" s="1"/>
      <c r="E38" s="2" t="s">
        <v>153</v>
      </c>
      <c r="F38" s="2" t="s">
        <v>265</v>
      </c>
      <c r="G38" s="2" t="s">
        <v>478</v>
      </c>
      <c r="H38" s="7" t="s">
        <v>154</v>
      </c>
    </row>
    <row r="39" spans="1:8" ht="15.75">
      <c r="A39" s="6"/>
      <c r="B39" s="18"/>
      <c r="C39" s="105"/>
      <c r="D39" s="19"/>
      <c r="E39" s="11"/>
      <c r="F39" s="11"/>
      <c r="G39" s="11"/>
      <c r="H39" s="10"/>
    </row>
  </sheetData>
  <mergeCells count="9">
    <mergeCell ref="A1:H1"/>
    <mergeCell ref="A37:H37"/>
    <mergeCell ref="A15:H15"/>
    <mergeCell ref="A20:H20"/>
    <mergeCell ref="A6:H6"/>
    <mergeCell ref="A28:H28"/>
    <mergeCell ref="A32:H32"/>
    <mergeCell ref="A24:H24"/>
    <mergeCell ref="A10:H10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29"/>
  <sheetViews>
    <sheetView topLeftCell="A106" zoomScale="70" zoomScaleNormal="70" zoomScaleSheetLayoutView="80" workbookViewId="0">
      <selection activeCell="H114" sqref="H114"/>
    </sheetView>
  </sheetViews>
  <sheetFormatPr defaultRowHeight="15"/>
  <cols>
    <col min="2" max="2" width="44.140625" bestFit="1" customWidth="1"/>
    <col min="3" max="3" width="7.85546875" style="85" customWidth="1"/>
    <col min="4" max="4" width="27.85546875" bestFit="1" customWidth="1"/>
    <col min="5" max="5" width="27.85546875" style="152" customWidth="1"/>
    <col min="6" max="6" width="13" customWidth="1"/>
    <col min="7" max="7" width="11.85546875" style="8" customWidth="1"/>
    <col min="8" max="8" width="13.85546875" style="8" customWidth="1"/>
    <col min="9" max="9" width="10.28515625" customWidth="1"/>
  </cols>
  <sheetData>
    <row r="1" spans="1:9" s="8" customFormat="1" ht="23.25">
      <c r="A1" s="163" t="s">
        <v>127</v>
      </c>
      <c r="B1" s="163"/>
      <c r="C1" s="163"/>
      <c r="D1" s="163"/>
      <c r="E1" s="163"/>
      <c r="F1" s="163"/>
      <c r="G1" s="163"/>
      <c r="H1" s="163"/>
      <c r="I1" s="163"/>
    </row>
    <row r="2" spans="1:9" s="8" customFormat="1" ht="60">
      <c r="A2" s="5" t="s">
        <v>1</v>
      </c>
      <c r="B2" s="1"/>
      <c r="C2" s="80"/>
      <c r="D2" s="1"/>
      <c r="E2" s="150"/>
      <c r="F2" s="2" t="s">
        <v>153</v>
      </c>
      <c r="G2" s="2" t="s">
        <v>265</v>
      </c>
      <c r="H2" s="2" t="s">
        <v>478</v>
      </c>
      <c r="I2" s="7" t="s">
        <v>154</v>
      </c>
    </row>
    <row r="3" spans="1:9" s="8" customFormat="1" ht="15.75">
      <c r="A3" s="6">
        <v>1</v>
      </c>
      <c r="B3" s="47" t="s">
        <v>503</v>
      </c>
      <c r="C3" s="111"/>
      <c r="D3" s="48" t="s">
        <v>505</v>
      </c>
      <c r="E3" s="151"/>
      <c r="F3" s="11"/>
      <c r="G3" s="11"/>
      <c r="H3" s="11">
        <f>103</f>
        <v>103</v>
      </c>
      <c r="I3" s="10">
        <f>H3</f>
        <v>103</v>
      </c>
    </row>
    <row r="4" spans="1:9" s="8" customFormat="1" ht="15.75">
      <c r="A4" s="6">
        <v>2</v>
      </c>
      <c r="B4" s="47" t="s">
        <v>431</v>
      </c>
      <c r="C4" s="111">
        <v>2019</v>
      </c>
      <c r="D4" s="48" t="s">
        <v>417</v>
      </c>
      <c r="E4" s="151" t="s">
        <v>418</v>
      </c>
      <c r="F4" s="11"/>
      <c r="G4" s="11">
        <f>100</f>
        <v>100</v>
      </c>
      <c r="H4" s="11"/>
      <c r="I4" s="10">
        <f>G4</f>
        <v>100</v>
      </c>
    </row>
    <row r="5" spans="1:9" s="8" customFormat="1" ht="15.75">
      <c r="A5" s="6">
        <v>3</v>
      </c>
      <c r="B5" s="47" t="s">
        <v>504</v>
      </c>
      <c r="C5" s="111"/>
      <c r="D5" s="48" t="s">
        <v>505</v>
      </c>
      <c r="E5" s="151"/>
      <c r="F5" s="11"/>
      <c r="G5" s="11"/>
      <c r="H5" s="11">
        <f>99</f>
        <v>99</v>
      </c>
      <c r="I5" s="10">
        <f>H5</f>
        <v>99</v>
      </c>
    </row>
    <row r="6" spans="1:9" s="8" customFormat="1">
      <c r="C6" s="85"/>
      <c r="E6" s="152"/>
    </row>
    <row r="7" spans="1:9" s="8" customFormat="1" ht="23.25">
      <c r="A7" s="163" t="s">
        <v>128</v>
      </c>
      <c r="B7" s="163"/>
      <c r="C7" s="163"/>
      <c r="D7" s="163"/>
      <c r="E7" s="163"/>
      <c r="F7" s="163"/>
      <c r="G7" s="163"/>
      <c r="H7" s="163"/>
      <c r="I7" s="163"/>
    </row>
    <row r="8" spans="1:9" s="8" customFormat="1" ht="60">
      <c r="A8" s="5" t="s">
        <v>1</v>
      </c>
      <c r="B8" s="1"/>
      <c r="C8" s="80"/>
      <c r="D8" s="1"/>
      <c r="E8" s="150"/>
      <c r="F8" s="2" t="s">
        <v>153</v>
      </c>
      <c r="G8" s="2" t="s">
        <v>265</v>
      </c>
      <c r="H8" s="2" t="s">
        <v>478</v>
      </c>
      <c r="I8" s="7" t="s">
        <v>154</v>
      </c>
    </row>
    <row r="9" spans="1:9" s="8" customFormat="1" ht="15.75">
      <c r="A9" s="6">
        <v>1</v>
      </c>
      <c r="B9" s="49" t="s">
        <v>419</v>
      </c>
      <c r="C9" s="112">
        <v>2014</v>
      </c>
      <c r="D9" s="50" t="s">
        <v>420</v>
      </c>
      <c r="E9" s="153" t="s">
        <v>421</v>
      </c>
      <c r="F9" s="11"/>
      <c r="G9" s="11">
        <v>119</v>
      </c>
      <c r="H9" s="11">
        <v>112</v>
      </c>
      <c r="I9" s="10">
        <f>F9+G9+H9</f>
        <v>231</v>
      </c>
    </row>
    <row r="10" spans="1:9" s="8" customFormat="1" ht="15.75">
      <c r="A10" s="6">
        <v>2</v>
      </c>
      <c r="B10" s="49" t="s">
        <v>162</v>
      </c>
      <c r="C10" s="112">
        <v>2016</v>
      </c>
      <c r="D10" s="50" t="s">
        <v>157</v>
      </c>
      <c r="E10" s="153"/>
      <c r="F10" s="11">
        <v>99</v>
      </c>
      <c r="G10" s="11">
        <v>115</v>
      </c>
      <c r="H10" s="11"/>
      <c r="I10" s="10">
        <f>F10+G10+H10</f>
        <v>214</v>
      </c>
    </row>
    <row r="11" spans="1:9" s="8" customFormat="1" ht="15.75">
      <c r="A11" s="6">
        <v>3</v>
      </c>
      <c r="B11" s="49" t="s">
        <v>125</v>
      </c>
      <c r="C11" s="112">
        <v>2017</v>
      </c>
      <c r="D11" s="50" t="s">
        <v>417</v>
      </c>
      <c r="E11" s="153" t="s">
        <v>418</v>
      </c>
      <c r="F11" s="11"/>
      <c r="G11" s="11">
        <v>127</v>
      </c>
      <c r="H11" s="11"/>
      <c r="I11" s="10">
        <f>F11+G11+H11</f>
        <v>127</v>
      </c>
    </row>
    <row r="12" spans="1:9" s="8" customFormat="1" ht="15.75">
      <c r="A12" s="6">
        <v>4</v>
      </c>
      <c r="B12" s="49" t="s">
        <v>101</v>
      </c>
      <c r="C12" s="112">
        <v>2017</v>
      </c>
      <c r="D12" s="50" t="s">
        <v>417</v>
      </c>
      <c r="E12" s="153" t="s">
        <v>418</v>
      </c>
      <c r="F12" s="11"/>
      <c r="G12" s="11">
        <v>123</v>
      </c>
      <c r="H12" s="11"/>
      <c r="I12" s="10">
        <f>F12+G12+H12</f>
        <v>123</v>
      </c>
    </row>
    <row r="13" spans="1:9" s="8" customFormat="1" ht="15.75">
      <c r="A13" s="6">
        <v>5</v>
      </c>
      <c r="B13" s="49" t="s">
        <v>422</v>
      </c>
      <c r="C13" s="112">
        <v>2015</v>
      </c>
      <c r="D13" s="50" t="s">
        <v>417</v>
      </c>
      <c r="E13" s="153" t="s">
        <v>418</v>
      </c>
      <c r="F13" s="11"/>
      <c r="G13" s="11">
        <v>111</v>
      </c>
      <c r="H13" s="11"/>
      <c r="I13" s="10">
        <f>F13+G13+H13</f>
        <v>111</v>
      </c>
    </row>
    <row r="14" spans="1:9" s="8" customFormat="1" ht="15.75">
      <c r="A14" s="6">
        <v>6</v>
      </c>
      <c r="B14" s="49" t="s">
        <v>506</v>
      </c>
      <c r="C14" s="112"/>
      <c r="D14" s="50" t="s">
        <v>507</v>
      </c>
      <c r="E14" s="153"/>
      <c r="F14" s="11"/>
      <c r="G14" s="11"/>
      <c r="H14" s="11">
        <v>108</v>
      </c>
      <c r="I14" s="10">
        <f>F14+G14+H14</f>
        <v>108</v>
      </c>
    </row>
    <row r="15" spans="1:9" s="8" customFormat="1" ht="15.75">
      <c r="A15" s="6">
        <v>7</v>
      </c>
      <c r="B15" s="49" t="s">
        <v>508</v>
      </c>
      <c r="C15" s="112"/>
      <c r="D15" s="50" t="s">
        <v>505</v>
      </c>
      <c r="E15" s="153"/>
      <c r="F15" s="11"/>
      <c r="G15" s="11"/>
      <c r="H15" s="11">
        <v>104</v>
      </c>
      <c r="I15" s="10">
        <f>F15+G15+H15</f>
        <v>104</v>
      </c>
    </row>
    <row r="16" spans="1:9" s="8" customFormat="1" ht="15.75">
      <c r="A16" s="6">
        <v>8</v>
      </c>
      <c r="B16" s="49" t="s">
        <v>161</v>
      </c>
      <c r="C16" s="112"/>
      <c r="D16" s="50" t="s">
        <v>157</v>
      </c>
      <c r="E16" s="153"/>
      <c r="F16" s="11">
        <v>103</v>
      </c>
      <c r="G16" s="11"/>
      <c r="H16" s="11"/>
      <c r="I16" s="10">
        <f>F16+G16+H16</f>
        <v>103</v>
      </c>
    </row>
    <row r="17" spans="1:9" s="8" customFormat="1" ht="15.75">
      <c r="A17" s="6">
        <v>9</v>
      </c>
      <c r="B17" s="49" t="s">
        <v>509</v>
      </c>
      <c r="C17" s="112"/>
      <c r="D17" s="50" t="s">
        <v>505</v>
      </c>
      <c r="E17" s="153"/>
      <c r="F17" s="11"/>
      <c r="G17" s="11"/>
      <c r="H17" s="11">
        <v>100</v>
      </c>
      <c r="I17" s="10">
        <f>F17+G17+H17</f>
        <v>100</v>
      </c>
    </row>
    <row r="18" spans="1:9" s="8" customFormat="1" ht="15.75">
      <c r="A18" s="6">
        <v>10</v>
      </c>
      <c r="B18" s="49" t="s">
        <v>423</v>
      </c>
      <c r="C18" s="112">
        <v>2014</v>
      </c>
      <c r="D18" s="50" t="s">
        <v>424</v>
      </c>
      <c r="E18" s="153" t="s">
        <v>425</v>
      </c>
      <c r="F18" s="11"/>
      <c r="G18" s="11">
        <v>98</v>
      </c>
      <c r="H18" s="11"/>
      <c r="I18" s="10">
        <f>F18+G18+H18</f>
        <v>98</v>
      </c>
    </row>
    <row r="19" spans="1:9" s="8" customFormat="1" ht="15.75">
      <c r="A19" s="6">
        <v>10</v>
      </c>
      <c r="B19" s="49" t="s">
        <v>126</v>
      </c>
      <c r="C19" s="112">
        <v>2015</v>
      </c>
      <c r="D19" s="50" t="s">
        <v>417</v>
      </c>
      <c r="E19" s="153" t="s">
        <v>418</v>
      </c>
      <c r="F19" s="11"/>
      <c r="G19" s="11">
        <v>98</v>
      </c>
      <c r="H19" s="11"/>
      <c r="I19" s="10">
        <f>F19+G19+H19</f>
        <v>98</v>
      </c>
    </row>
    <row r="20" spans="1:9" s="8" customFormat="1" ht="16.5" customHeight="1">
      <c r="A20" s="6">
        <v>10</v>
      </c>
      <c r="B20" s="49" t="s">
        <v>426</v>
      </c>
      <c r="C20" s="112">
        <v>2014</v>
      </c>
      <c r="D20" s="50" t="s">
        <v>417</v>
      </c>
      <c r="E20" s="153" t="s">
        <v>418</v>
      </c>
      <c r="F20" s="11"/>
      <c r="G20" s="11">
        <v>98</v>
      </c>
      <c r="H20" s="11"/>
      <c r="I20" s="10">
        <f>F20+G20+H20</f>
        <v>98</v>
      </c>
    </row>
    <row r="21" spans="1:9" s="8" customFormat="1" ht="16.5" customHeight="1">
      <c r="A21" s="6">
        <v>10</v>
      </c>
      <c r="B21" s="49" t="s">
        <v>427</v>
      </c>
      <c r="C21" s="112">
        <v>2015</v>
      </c>
      <c r="D21" s="50" t="s">
        <v>417</v>
      </c>
      <c r="E21" s="153" t="s">
        <v>418</v>
      </c>
      <c r="F21" s="11"/>
      <c r="G21" s="11">
        <v>98</v>
      </c>
      <c r="H21" s="11"/>
      <c r="I21" s="10">
        <f>F21+G21+H21</f>
        <v>98</v>
      </c>
    </row>
    <row r="22" spans="1:9" s="8" customFormat="1" ht="16.5" customHeight="1">
      <c r="A22" s="6">
        <v>14</v>
      </c>
      <c r="B22" s="49" t="s">
        <v>510</v>
      </c>
      <c r="C22" s="112"/>
      <c r="D22" s="50" t="s">
        <v>505</v>
      </c>
      <c r="E22" s="153"/>
      <c r="F22" s="11"/>
      <c r="G22" s="11"/>
      <c r="H22" s="11">
        <v>96</v>
      </c>
      <c r="I22" s="10">
        <f>F22+G22+H22</f>
        <v>96</v>
      </c>
    </row>
    <row r="23" spans="1:9" s="8" customFormat="1" ht="16.5" customHeight="1">
      <c r="A23" s="6">
        <v>15</v>
      </c>
      <c r="B23" s="49" t="s">
        <v>428</v>
      </c>
      <c r="C23" s="112">
        <v>2015</v>
      </c>
      <c r="D23" s="50" t="s">
        <v>417</v>
      </c>
      <c r="E23" s="153" t="s">
        <v>418</v>
      </c>
      <c r="F23" s="11"/>
      <c r="G23" s="11">
        <v>91</v>
      </c>
      <c r="H23" s="11"/>
      <c r="I23" s="10">
        <f>F23+G23+H23</f>
        <v>91</v>
      </c>
    </row>
    <row r="24" spans="1:9" s="8" customFormat="1">
      <c r="A24" s="1"/>
      <c r="B24" s="51"/>
      <c r="C24" s="114"/>
      <c r="D24" s="51"/>
      <c r="E24" s="154"/>
    </row>
    <row r="25" spans="1:9" s="8" customFormat="1" ht="23.25">
      <c r="A25" s="163" t="s">
        <v>129</v>
      </c>
      <c r="B25" s="163"/>
      <c r="C25" s="163"/>
      <c r="D25" s="163"/>
      <c r="E25" s="163"/>
      <c r="F25" s="163"/>
      <c r="G25" s="163"/>
      <c r="H25" s="163"/>
      <c r="I25" s="163"/>
    </row>
    <row r="26" spans="1:9" s="8" customFormat="1" ht="60">
      <c r="A26" s="5" t="s">
        <v>1</v>
      </c>
      <c r="B26" s="1"/>
      <c r="C26" s="80"/>
      <c r="D26" s="1"/>
      <c r="E26" s="150"/>
      <c r="F26" s="2" t="s">
        <v>153</v>
      </c>
      <c r="G26" s="2" t="s">
        <v>265</v>
      </c>
      <c r="H26" s="2" t="s">
        <v>478</v>
      </c>
      <c r="I26" s="7" t="s">
        <v>154</v>
      </c>
    </row>
    <row r="27" spans="1:9" s="8" customFormat="1" ht="15.75">
      <c r="A27" s="5">
        <v>1</v>
      </c>
      <c r="B27" s="49" t="s">
        <v>437</v>
      </c>
      <c r="C27" s="49">
        <v>2013</v>
      </c>
      <c r="D27" s="49"/>
      <c r="E27" s="49" t="s">
        <v>438</v>
      </c>
      <c r="F27" s="2"/>
      <c r="G27" s="11">
        <v>103</v>
      </c>
      <c r="H27" s="11">
        <v>104</v>
      </c>
      <c r="I27" s="7">
        <f>G27+H27</f>
        <v>207</v>
      </c>
    </row>
    <row r="28" spans="1:9" s="8" customFormat="1" ht="15.75">
      <c r="A28" s="5">
        <v>2</v>
      </c>
      <c r="B28" s="49" t="s">
        <v>434</v>
      </c>
      <c r="C28" s="49">
        <v>2013</v>
      </c>
      <c r="D28" s="49" t="s">
        <v>417</v>
      </c>
      <c r="E28" s="49" t="s">
        <v>418</v>
      </c>
      <c r="F28" s="2"/>
      <c r="G28" s="11">
        <v>115</v>
      </c>
      <c r="H28" s="2"/>
      <c r="I28" s="7">
        <f>G28+H28</f>
        <v>115</v>
      </c>
    </row>
    <row r="29" spans="1:9" s="8" customFormat="1" ht="15.75">
      <c r="A29" s="5">
        <v>3</v>
      </c>
      <c r="B29" s="49" t="s">
        <v>516</v>
      </c>
      <c r="C29" s="49"/>
      <c r="D29" s="49" t="s">
        <v>520</v>
      </c>
      <c r="E29" s="49"/>
      <c r="F29" s="2"/>
      <c r="G29" s="11"/>
      <c r="H29" s="11">
        <v>112</v>
      </c>
      <c r="I29" s="7">
        <f>G29+H29</f>
        <v>112</v>
      </c>
    </row>
    <row r="30" spans="1:9" s="8" customFormat="1" ht="15.75">
      <c r="A30" s="5">
        <v>4</v>
      </c>
      <c r="B30" s="49" t="s">
        <v>435</v>
      </c>
      <c r="C30" s="49">
        <v>2013</v>
      </c>
      <c r="D30" s="49" t="s">
        <v>417</v>
      </c>
      <c r="E30" s="49" t="s">
        <v>418</v>
      </c>
      <c r="F30" s="2"/>
      <c r="G30" s="11">
        <v>111</v>
      </c>
      <c r="H30" s="2"/>
      <c r="I30" s="7">
        <f>G30+H30</f>
        <v>111</v>
      </c>
    </row>
    <row r="31" spans="1:9" s="8" customFormat="1" ht="15.75">
      <c r="A31" s="5">
        <v>5</v>
      </c>
      <c r="B31" s="49" t="s">
        <v>517</v>
      </c>
      <c r="C31" s="49"/>
      <c r="D31" s="49" t="s">
        <v>520</v>
      </c>
      <c r="E31" s="49"/>
      <c r="F31" s="2"/>
      <c r="G31" s="11"/>
      <c r="H31" s="11">
        <v>108</v>
      </c>
      <c r="I31" s="7">
        <f>G31+H31</f>
        <v>108</v>
      </c>
    </row>
    <row r="32" spans="1:9" s="8" customFormat="1" ht="15.75">
      <c r="A32" s="5">
        <v>6</v>
      </c>
      <c r="B32" s="49" t="s">
        <v>436</v>
      </c>
      <c r="C32" s="49">
        <v>2013</v>
      </c>
      <c r="D32" s="49" t="s">
        <v>417</v>
      </c>
      <c r="E32" s="49" t="s">
        <v>418</v>
      </c>
      <c r="F32" s="2"/>
      <c r="G32" s="11">
        <v>107</v>
      </c>
      <c r="H32" s="2"/>
      <c r="I32" s="7">
        <f>G32+H32</f>
        <v>107</v>
      </c>
    </row>
    <row r="33" spans="1:9" s="8" customFormat="1" ht="15.75">
      <c r="A33" s="5">
        <v>7</v>
      </c>
      <c r="B33" s="49" t="s">
        <v>518</v>
      </c>
      <c r="C33" s="49"/>
      <c r="D33" s="49" t="s">
        <v>505</v>
      </c>
      <c r="E33" s="49"/>
      <c r="F33" s="2"/>
      <c r="G33" s="11"/>
      <c r="H33" s="11">
        <v>100</v>
      </c>
      <c r="I33" s="7">
        <f>G33+H33</f>
        <v>100</v>
      </c>
    </row>
    <row r="34" spans="1:9" s="8" customFormat="1" ht="15.75">
      <c r="A34" s="5">
        <v>8</v>
      </c>
      <c r="B34" s="49" t="s">
        <v>439</v>
      </c>
      <c r="C34" s="49">
        <v>2013</v>
      </c>
      <c r="D34" s="49" t="s">
        <v>440</v>
      </c>
      <c r="E34" s="49" t="s">
        <v>441</v>
      </c>
      <c r="F34" s="2"/>
      <c r="G34" s="11">
        <v>99</v>
      </c>
      <c r="H34" s="2"/>
      <c r="I34" s="7">
        <f>G34+H34</f>
        <v>99</v>
      </c>
    </row>
    <row r="35" spans="1:9" s="8" customFormat="1" ht="15.75">
      <c r="A35" s="5">
        <v>9</v>
      </c>
      <c r="B35" s="49" t="s">
        <v>519</v>
      </c>
      <c r="C35" s="49"/>
      <c r="D35" s="49" t="s">
        <v>505</v>
      </c>
      <c r="E35" s="49"/>
      <c r="F35" s="2"/>
      <c r="G35" s="11"/>
      <c r="H35" s="11">
        <v>96</v>
      </c>
      <c r="I35" s="7">
        <f>G35+H35</f>
        <v>96</v>
      </c>
    </row>
    <row r="36" spans="1:9" s="8" customFormat="1" ht="15.75">
      <c r="A36" s="5">
        <v>10</v>
      </c>
      <c r="B36" s="49" t="s">
        <v>442</v>
      </c>
      <c r="C36" s="49">
        <v>2013</v>
      </c>
      <c r="D36" s="49" t="s">
        <v>443</v>
      </c>
      <c r="E36" s="49" t="s">
        <v>444</v>
      </c>
      <c r="F36" s="2"/>
      <c r="G36" s="11">
        <v>95</v>
      </c>
      <c r="H36" s="11"/>
      <c r="I36" s="7">
        <f>G36+H36</f>
        <v>95</v>
      </c>
    </row>
    <row r="37" spans="1:9" s="8" customFormat="1"/>
    <row r="38" spans="1:9" s="8" customFormat="1" ht="23.25">
      <c r="A38" s="163" t="s">
        <v>130</v>
      </c>
      <c r="B38" s="163"/>
      <c r="C38" s="163"/>
      <c r="D38" s="163"/>
      <c r="E38" s="163"/>
      <c r="F38" s="163"/>
      <c r="G38" s="163"/>
      <c r="H38" s="163"/>
      <c r="I38" s="163"/>
    </row>
    <row r="39" spans="1:9" s="8" customFormat="1" ht="60">
      <c r="A39" s="5" t="s">
        <v>1</v>
      </c>
      <c r="B39" s="1"/>
      <c r="C39" s="80"/>
      <c r="D39" s="1"/>
      <c r="E39" s="150"/>
      <c r="F39" s="2" t="s">
        <v>153</v>
      </c>
      <c r="G39" s="2" t="s">
        <v>265</v>
      </c>
      <c r="H39" s="2" t="s">
        <v>478</v>
      </c>
      <c r="I39" s="7" t="s">
        <v>154</v>
      </c>
    </row>
    <row r="40" spans="1:9" s="8" customFormat="1" ht="15.75">
      <c r="A40" s="6">
        <v>1</v>
      </c>
      <c r="B40" s="49" t="s">
        <v>445</v>
      </c>
      <c r="C40" s="49">
        <v>2010</v>
      </c>
      <c r="D40" s="49" t="s">
        <v>420</v>
      </c>
      <c r="E40" s="49" t="s">
        <v>446</v>
      </c>
      <c r="F40" s="11"/>
      <c r="G40" s="11">
        <v>109</v>
      </c>
      <c r="H40" s="24"/>
      <c r="I40" s="10">
        <f>F40+G40+H40</f>
        <v>109</v>
      </c>
    </row>
    <row r="41" spans="1:9" s="8" customFormat="1" ht="15.75">
      <c r="A41" s="6">
        <v>1</v>
      </c>
      <c r="B41" s="49" t="s">
        <v>511</v>
      </c>
      <c r="C41" s="49"/>
      <c r="D41" s="49" t="s">
        <v>507</v>
      </c>
      <c r="E41" s="49"/>
      <c r="F41" s="11"/>
      <c r="G41" s="11"/>
      <c r="H41" s="11">
        <v>109</v>
      </c>
      <c r="I41" s="10">
        <f>F41+G41+H41</f>
        <v>109</v>
      </c>
    </row>
    <row r="42" spans="1:9" s="8" customFormat="1" ht="15.75">
      <c r="A42" s="6">
        <v>3</v>
      </c>
      <c r="B42" s="49" t="s">
        <v>447</v>
      </c>
      <c r="C42" s="49">
        <v>2011</v>
      </c>
      <c r="D42" s="49" t="s">
        <v>448</v>
      </c>
      <c r="E42" s="49" t="s">
        <v>449</v>
      </c>
      <c r="F42" s="11"/>
      <c r="G42" s="11">
        <v>105</v>
      </c>
      <c r="H42" s="24"/>
      <c r="I42" s="10">
        <f>F42+G42+H42</f>
        <v>105</v>
      </c>
    </row>
    <row r="43" spans="1:9" s="8" customFormat="1" ht="15.75">
      <c r="A43" s="6">
        <v>3</v>
      </c>
      <c r="B43" s="49" t="s">
        <v>512</v>
      </c>
      <c r="C43" s="49"/>
      <c r="D43" s="49" t="s">
        <v>507</v>
      </c>
      <c r="E43" s="49"/>
      <c r="F43" s="11"/>
      <c r="G43" s="11"/>
      <c r="H43" s="11">
        <v>105</v>
      </c>
      <c r="I43" s="10">
        <f>F43+G43+H43</f>
        <v>105</v>
      </c>
    </row>
    <row r="44" spans="1:9" s="8" customFormat="1" ht="15.75">
      <c r="A44" s="6">
        <v>5</v>
      </c>
      <c r="B44" s="49" t="s">
        <v>450</v>
      </c>
      <c r="C44" s="49">
        <v>2010</v>
      </c>
      <c r="D44" s="49" t="s">
        <v>448</v>
      </c>
      <c r="E44" s="49" t="s">
        <v>449</v>
      </c>
      <c r="F44" s="11"/>
      <c r="G44" s="11">
        <v>101</v>
      </c>
      <c r="H44" s="24"/>
      <c r="I44" s="10">
        <f>F44+G44+H44</f>
        <v>101</v>
      </c>
    </row>
    <row r="45" spans="1:9" s="8" customFormat="1" ht="15.75">
      <c r="A45" s="6">
        <v>5</v>
      </c>
      <c r="B45" s="49" t="s">
        <v>513</v>
      </c>
      <c r="C45" s="49"/>
      <c r="D45" s="49" t="s">
        <v>515</v>
      </c>
      <c r="E45" s="49"/>
      <c r="F45" s="11"/>
      <c r="G45" s="11"/>
      <c r="H45" s="11">
        <v>101</v>
      </c>
      <c r="I45" s="10">
        <f>F45+G45+H45</f>
        <v>101</v>
      </c>
    </row>
    <row r="46" spans="1:9" s="8" customFormat="1" ht="15.75">
      <c r="A46" s="6">
        <v>7</v>
      </c>
      <c r="B46" s="49" t="s">
        <v>163</v>
      </c>
      <c r="C46" s="49"/>
      <c r="D46" s="49" t="s">
        <v>164</v>
      </c>
      <c r="E46" s="49"/>
      <c r="F46" s="11">
        <f>100</f>
        <v>100</v>
      </c>
      <c r="G46" s="11"/>
      <c r="H46" s="24"/>
      <c r="I46" s="10">
        <f>F46+G46+H46</f>
        <v>100</v>
      </c>
    </row>
    <row r="47" spans="1:9" s="8" customFormat="1" ht="15.75">
      <c r="A47" s="6">
        <v>8</v>
      </c>
      <c r="B47" s="49" t="s">
        <v>451</v>
      </c>
      <c r="C47" s="49">
        <v>2010</v>
      </c>
      <c r="D47" s="49" t="s">
        <v>448</v>
      </c>
      <c r="E47" s="49" t="s">
        <v>449</v>
      </c>
      <c r="F47" s="11"/>
      <c r="G47" s="11">
        <v>97</v>
      </c>
      <c r="H47" s="24"/>
      <c r="I47" s="10">
        <f>F47+G47+H47</f>
        <v>97</v>
      </c>
    </row>
    <row r="48" spans="1:9" s="8" customFormat="1" ht="15.75">
      <c r="A48" s="6">
        <v>8</v>
      </c>
      <c r="B48" s="49" t="s">
        <v>514</v>
      </c>
      <c r="C48" s="49"/>
      <c r="D48" s="49" t="s">
        <v>505</v>
      </c>
      <c r="E48" s="49"/>
      <c r="F48" s="11"/>
      <c r="G48" s="11"/>
      <c r="H48" s="11">
        <v>97</v>
      </c>
      <c r="I48" s="10">
        <f>F48+G48+H48</f>
        <v>97</v>
      </c>
    </row>
    <row r="49" spans="1:9" s="8" customFormat="1" ht="15.75">
      <c r="A49" s="56"/>
      <c r="B49" s="54"/>
      <c r="C49" s="113"/>
      <c r="D49" s="51"/>
      <c r="E49" s="155"/>
      <c r="F49" s="55"/>
      <c r="G49" s="55"/>
      <c r="H49" s="55"/>
      <c r="I49" s="57"/>
    </row>
    <row r="50" spans="1:9" s="8" customFormat="1" ht="23.25">
      <c r="A50" s="163" t="s">
        <v>131</v>
      </c>
      <c r="B50" s="163"/>
      <c r="C50" s="163"/>
      <c r="D50" s="163"/>
      <c r="E50" s="163"/>
      <c r="F50" s="163"/>
      <c r="G50" s="163"/>
      <c r="H50" s="163"/>
      <c r="I50" s="163"/>
    </row>
    <row r="51" spans="1:9" s="8" customFormat="1" ht="60">
      <c r="A51" s="5" t="s">
        <v>1</v>
      </c>
      <c r="B51" s="1"/>
      <c r="C51" s="80"/>
      <c r="D51" s="1"/>
      <c r="E51" s="150"/>
      <c r="F51" s="2" t="s">
        <v>153</v>
      </c>
      <c r="G51" s="2" t="s">
        <v>265</v>
      </c>
      <c r="H51" s="2" t="s">
        <v>478</v>
      </c>
      <c r="I51" s="7" t="s">
        <v>154</v>
      </c>
    </row>
    <row r="52" spans="1:9" s="8" customFormat="1" ht="15.75">
      <c r="A52" s="6">
        <v>1</v>
      </c>
      <c r="B52" s="120" t="s">
        <v>522</v>
      </c>
      <c r="C52" s="115"/>
      <c r="D52" s="120" t="s">
        <v>515</v>
      </c>
      <c r="E52" s="156"/>
      <c r="F52" s="11"/>
      <c r="G52" s="11"/>
      <c r="H52" s="11">
        <f>103</f>
        <v>103</v>
      </c>
      <c r="I52" s="10">
        <f>H52</f>
        <v>103</v>
      </c>
    </row>
    <row r="53" spans="1:9" s="8" customFormat="1" ht="15.75">
      <c r="A53" s="6">
        <v>2</v>
      </c>
      <c r="B53" s="120" t="s">
        <v>165</v>
      </c>
      <c r="C53" s="115"/>
      <c r="D53" s="120" t="s">
        <v>164</v>
      </c>
      <c r="E53" s="156"/>
      <c r="F53" s="11">
        <f>100</f>
        <v>100</v>
      </c>
      <c r="G53" s="11"/>
      <c r="H53" s="11"/>
      <c r="I53" s="10">
        <f>F53</f>
        <v>100</v>
      </c>
    </row>
    <row r="54" spans="1:9" s="8" customFormat="1" ht="15.75">
      <c r="A54" s="6">
        <v>2</v>
      </c>
      <c r="B54" s="120" t="s">
        <v>452</v>
      </c>
      <c r="C54" s="115">
        <v>2006</v>
      </c>
      <c r="D54" s="120" t="s">
        <v>443</v>
      </c>
      <c r="E54" s="156" t="s">
        <v>444</v>
      </c>
      <c r="F54" s="11"/>
      <c r="G54" s="11">
        <v>100</v>
      </c>
      <c r="H54" s="11"/>
      <c r="I54" s="10">
        <f>G54</f>
        <v>100</v>
      </c>
    </row>
    <row r="55" spans="1:9" s="8" customFormat="1" ht="15.75">
      <c r="A55" s="6">
        <v>4</v>
      </c>
      <c r="B55" s="120" t="s">
        <v>523</v>
      </c>
      <c r="C55" s="115"/>
      <c r="D55" s="120" t="s">
        <v>505</v>
      </c>
      <c r="E55" s="156"/>
      <c r="F55" s="11"/>
      <c r="G55" s="11"/>
      <c r="H55" s="11">
        <f>99</f>
        <v>99</v>
      </c>
      <c r="I55" s="10">
        <f>H55</f>
        <v>99</v>
      </c>
    </row>
    <row r="56" spans="1:9" s="8" customFormat="1" ht="15.75">
      <c r="A56" s="56"/>
      <c r="B56" s="54"/>
      <c r="C56" s="113"/>
      <c r="D56" s="51"/>
      <c r="E56" s="155"/>
      <c r="F56" s="55"/>
      <c r="G56" s="55"/>
      <c r="H56" s="55"/>
      <c r="I56" s="57"/>
    </row>
    <row r="57" spans="1:9" s="8" customFormat="1" ht="23.25">
      <c r="A57" s="164" t="s">
        <v>524</v>
      </c>
      <c r="B57" s="164"/>
      <c r="C57" s="164"/>
      <c r="D57" s="164"/>
      <c r="E57" s="164"/>
      <c r="F57" s="164"/>
      <c r="G57" s="164"/>
      <c r="H57" s="164"/>
      <c r="I57" s="164"/>
    </row>
    <row r="58" spans="1:9" s="8" customFormat="1" ht="31.5">
      <c r="A58" s="5" t="s">
        <v>1</v>
      </c>
      <c r="B58" s="1"/>
      <c r="C58" s="80"/>
      <c r="D58" s="1"/>
      <c r="E58" s="150"/>
      <c r="F58" s="2" t="s">
        <v>153</v>
      </c>
      <c r="G58" s="2" t="s">
        <v>265</v>
      </c>
      <c r="H58" s="2" t="s">
        <v>478</v>
      </c>
      <c r="I58" s="7" t="s">
        <v>154</v>
      </c>
    </row>
    <row r="59" spans="1:9" s="8" customFormat="1" ht="15.75">
      <c r="A59" s="5">
        <v>1</v>
      </c>
      <c r="B59" s="120" t="s">
        <v>525</v>
      </c>
      <c r="C59" s="80"/>
      <c r="D59" s="1" t="s">
        <v>505</v>
      </c>
      <c r="E59" s="150"/>
      <c r="F59" s="2"/>
      <c r="G59" s="11"/>
      <c r="H59" s="11">
        <f>103</f>
        <v>103</v>
      </c>
      <c r="I59" s="7">
        <f>H59</f>
        <v>103</v>
      </c>
    </row>
    <row r="60" spans="1:9" s="8" customFormat="1" ht="15.75">
      <c r="A60" s="5">
        <v>2</v>
      </c>
      <c r="B60" s="120" t="s">
        <v>526</v>
      </c>
      <c r="C60" s="80"/>
      <c r="D60" s="1" t="s">
        <v>505</v>
      </c>
      <c r="E60" s="150"/>
      <c r="F60" s="2"/>
      <c r="G60" s="11"/>
      <c r="H60" s="11">
        <f>99</f>
        <v>99</v>
      </c>
      <c r="I60" s="7">
        <f>H60</f>
        <v>99</v>
      </c>
    </row>
    <row r="61" spans="1:9" s="8" customFormat="1" ht="15.75">
      <c r="A61" s="56"/>
      <c r="B61" s="54"/>
      <c r="C61" s="113"/>
      <c r="D61" s="51"/>
      <c r="E61" s="155"/>
      <c r="F61" s="55"/>
      <c r="G61" s="55"/>
      <c r="H61" s="55"/>
      <c r="I61" s="57"/>
    </row>
    <row r="62" spans="1:9" s="8" customFormat="1" ht="23.25">
      <c r="A62" s="164" t="s">
        <v>132</v>
      </c>
      <c r="B62" s="164"/>
      <c r="C62" s="164"/>
      <c r="D62" s="164"/>
      <c r="E62" s="164"/>
      <c r="F62" s="164"/>
      <c r="G62" s="164"/>
      <c r="H62" s="164"/>
      <c r="I62" s="164"/>
    </row>
    <row r="63" spans="1:9" s="8" customFormat="1" ht="60">
      <c r="A63" s="5" t="s">
        <v>1</v>
      </c>
      <c r="B63" s="1"/>
      <c r="C63" s="80"/>
      <c r="D63" s="1"/>
      <c r="E63" s="150"/>
      <c r="F63" s="2" t="s">
        <v>153</v>
      </c>
      <c r="G63" s="2" t="s">
        <v>265</v>
      </c>
      <c r="H63" s="2" t="s">
        <v>478</v>
      </c>
      <c r="I63" s="7" t="s">
        <v>154</v>
      </c>
    </row>
    <row r="64" spans="1:9" s="8" customFormat="1" ht="15.75">
      <c r="A64" s="5">
        <v>1</v>
      </c>
      <c r="B64" s="120" t="s">
        <v>453</v>
      </c>
      <c r="C64" s="120">
        <v>2016</v>
      </c>
      <c r="D64" s="120" t="s">
        <v>417</v>
      </c>
      <c r="E64" s="120" t="s">
        <v>418</v>
      </c>
      <c r="F64" s="2"/>
      <c r="G64" s="11">
        <v>109</v>
      </c>
      <c r="H64" s="2"/>
      <c r="I64" s="7">
        <f>G64</f>
        <v>109</v>
      </c>
    </row>
    <row r="65" spans="1:9" s="8" customFormat="1" ht="15.75">
      <c r="A65" s="5">
        <v>2</v>
      </c>
      <c r="B65" s="120" t="s">
        <v>454</v>
      </c>
      <c r="C65" s="120">
        <v>2014</v>
      </c>
      <c r="D65" s="120" t="s">
        <v>424</v>
      </c>
      <c r="E65" s="120" t="s">
        <v>425</v>
      </c>
      <c r="F65" s="2"/>
      <c r="G65" s="11">
        <v>105</v>
      </c>
      <c r="H65" s="2"/>
      <c r="I65" s="7">
        <f>G65</f>
        <v>105</v>
      </c>
    </row>
    <row r="66" spans="1:9" s="8" customFormat="1" ht="15.75">
      <c r="A66" s="6">
        <v>3</v>
      </c>
      <c r="B66" s="120" t="s">
        <v>455</v>
      </c>
      <c r="C66" s="120">
        <v>2014</v>
      </c>
      <c r="D66" s="120" t="s">
        <v>420</v>
      </c>
      <c r="E66" s="120" t="s">
        <v>421</v>
      </c>
      <c r="F66" s="11"/>
      <c r="G66" s="11">
        <v>101</v>
      </c>
      <c r="H66" s="11"/>
      <c r="I66" s="7">
        <f>G66</f>
        <v>101</v>
      </c>
    </row>
    <row r="67" spans="1:9" s="8" customFormat="1" ht="15.75">
      <c r="A67" s="6">
        <v>4</v>
      </c>
      <c r="B67" s="120" t="s">
        <v>456</v>
      </c>
      <c r="C67" s="120">
        <v>2013</v>
      </c>
      <c r="D67" s="120" t="s">
        <v>420</v>
      </c>
      <c r="E67" s="120" t="s">
        <v>421</v>
      </c>
      <c r="F67" s="11"/>
      <c r="G67" s="11">
        <v>97</v>
      </c>
      <c r="H67" s="11"/>
      <c r="I67" s="7">
        <f>G67</f>
        <v>97</v>
      </c>
    </row>
    <row r="68" spans="1:9" s="8" customFormat="1" ht="15.75">
      <c r="A68" s="56"/>
      <c r="B68" s="54"/>
      <c r="C68" s="113"/>
      <c r="D68" s="51"/>
      <c r="E68" s="155"/>
      <c r="F68" s="55"/>
      <c r="G68" s="55"/>
      <c r="H68" s="55"/>
      <c r="I68" s="57"/>
    </row>
    <row r="69" spans="1:9" s="8" customFormat="1" ht="23.25">
      <c r="A69" s="164" t="s">
        <v>133</v>
      </c>
      <c r="B69" s="164"/>
      <c r="C69" s="164"/>
      <c r="D69" s="164"/>
      <c r="E69" s="164"/>
      <c r="F69" s="164"/>
      <c r="G69" s="164"/>
      <c r="H69" s="164"/>
      <c r="I69" s="164"/>
    </row>
    <row r="70" spans="1:9" s="8" customFormat="1" ht="60">
      <c r="A70" s="5" t="s">
        <v>1</v>
      </c>
      <c r="B70" s="1"/>
      <c r="C70" s="80"/>
      <c r="D70" s="1"/>
      <c r="E70" s="150"/>
      <c r="F70" s="2" t="s">
        <v>153</v>
      </c>
      <c r="G70" s="2" t="s">
        <v>265</v>
      </c>
      <c r="H70" s="2" t="s">
        <v>478</v>
      </c>
      <c r="I70" s="7" t="s">
        <v>154</v>
      </c>
    </row>
    <row r="71" spans="1:9" s="8" customFormat="1" ht="15.75">
      <c r="A71" s="6">
        <v>1</v>
      </c>
      <c r="B71" s="120" t="s">
        <v>531</v>
      </c>
      <c r="C71" s="120"/>
      <c r="D71" s="120" t="s">
        <v>520</v>
      </c>
      <c r="E71" s="157"/>
      <c r="F71" s="11"/>
      <c r="G71" s="11"/>
      <c r="H71" s="11">
        <v>109</v>
      </c>
      <c r="I71" s="10">
        <f>H71</f>
        <v>109</v>
      </c>
    </row>
    <row r="72" spans="1:9" s="8" customFormat="1" ht="15.75">
      <c r="A72" s="6">
        <v>2</v>
      </c>
      <c r="B72" s="120" t="s">
        <v>532</v>
      </c>
      <c r="C72" s="120"/>
      <c r="D72" s="120" t="s">
        <v>520</v>
      </c>
      <c r="E72" s="157"/>
      <c r="F72" s="11"/>
      <c r="G72" s="11"/>
      <c r="H72" s="11">
        <v>105</v>
      </c>
      <c r="I72" s="10">
        <f t="shared" ref="I72:I74" si="0">H72</f>
        <v>105</v>
      </c>
    </row>
    <row r="73" spans="1:9" s="8" customFormat="1" ht="15.75">
      <c r="A73" s="6">
        <v>3</v>
      </c>
      <c r="B73" s="120" t="s">
        <v>533</v>
      </c>
      <c r="C73" s="120"/>
      <c r="D73" s="120" t="s">
        <v>520</v>
      </c>
      <c r="E73" s="157"/>
      <c r="F73" s="11"/>
      <c r="G73" s="11"/>
      <c r="H73" s="11">
        <v>101</v>
      </c>
      <c r="I73" s="10">
        <f t="shared" si="0"/>
        <v>101</v>
      </c>
    </row>
    <row r="74" spans="1:9" s="8" customFormat="1" ht="15.75">
      <c r="A74" s="6">
        <v>4</v>
      </c>
      <c r="B74" s="120" t="s">
        <v>534</v>
      </c>
      <c r="C74" s="120"/>
      <c r="D74" s="120" t="s">
        <v>505</v>
      </c>
      <c r="E74" s="157"/>
      <c r="F74" s="11"/>
      <c r="G74" s="11"/>
      <c r="H74" s="11">
        <v>97</v>
      </c>
      <c r="I74" s="10">
        <f t="shared" si="0"/>
        <v>97</v>
      </c>
    </row>
    <row r="75" spans="1:9" s="8" customFormat="1" ht="15.75">
      <c r="A75" s="56"/>
      <c r="B75" s="54"/>
      <c r="C75" s="113"/>
      <c r="D75" s="51"/>
      <c r="E75" s="155"/>
      <c r="F75" s="55"/>
      <c r="G75" s="55"/>
      <c r="H75" s="55"/>
      <c r="I75" s="57"/>
    </row>
    <row r="76" spans="1:9" s="8" customFormat="1" ht="23.25">
      <c r="A76" s="164" t="s">
        <v>134</v>
      </c>
      <c r="B76" s="164"/>
      <c r="C76" s="164"/>
      <c r="D76" s="164"/>
      <c r="E76" s="164"/>
      <c r="F76" s="164"/>
      <c r="G76" s="164"/>
      <c r="H76" s="164"/>
      <c r="I76" s="164"/>
    </row>
    <row r="77" spans="1:9" s="8" customFormat="1" ht="60">
      <c r="A77" s="5" t="s">
        <v>1</v>
      </c>
      <c r="B77" s="1"/>
      <c r="C77" s="80"/>
      <c r="D77" s="1"/>
      <c r="E77" s="150"/>
      <c r="F77" s="2" t="s">
        <v>153</v>
      </c>
      <c r="G77" s="2" t="s">
        <v>265</v>
      </c>
      <c r="H77" s="2" t="s">
        <v>478</v>
      </c>
      <c r="I77" s="7" t="s">
        <v>154</v>
      </c>
    </row>
    <row r="78" spans="1:9" s="8" customFormat="1" ht="15.75">
      <c r="A78" s="6">
        <v>1</v>
      </c>
      <c r="B78" s="78" t="s">
        <v>458</v>
      </c>
      <c r="C78" s="79">
        <v>2010</v>
      </c>
      <c r="D78" s="78" t="s">
        <v>424</v>
      </c>
      <c r="E78" s="78" t="s">
        <v>459</v>
      </c>
      <c r="F78" s="11"/>
      <c r="G78" s="11">
        <v>100</v>
      </c>
      <c r="H78" s="11"/>
      <c r="I78" s="10">
        <f>G78</f>
        <v>100</v>
      </c>
    </row>
    <row r="79" spans="1:9" s="8" customFormat="1" ht="15.75">
      <c r="A79" s="6"/>
      <c r="B79" s="78"/>
      <c r="C79" s="79"/>
      <c r="D79" s="78"/>
      <c r="E79" s="78"/>
      <c r="F79" s="11"/>
      <c r="G79" s="11"/>
      <c r="H79" s="11"/>
      <c r="I79" s="10" t="e">
        <f>#REF!</f>
        <v>#REF!</v>
      </c>
    </row>
    <row r="80" spans="1:9" s="8" customFormat="1" ht="15.75">
      <c r="A80" s="56"/>
      <c r="B80" s="65"/>
      <c r="C80" s="116"/>
      <c r="D80" s="66"/>
      <c r="E80" s="158"/>
      <c r="F80" s="55"/>
      <c r="G80" s="55"/>
      <c r="H80" s="55"/>
      <c r="I80" s="57"/>
    </row>
    <row r="81" spans="1:17" s="8" customFormat="1" ht="23.25">
      <c r="A81" s="164" t="s">
        <v>141</v>
      </c>
      <c r="B81" s="164"/>
      <c r="C81" s="164"/>
      <c r="D81" s="164"/>
      <c r="E81" s="164"/>
      <c r="F81" s="164"/>
      <c r="G81" s="164"/>
      <c r="H81" s="164"/>
      <c r="I81" s="164"/>
    </row>
    <row r="82" spans="1:17" s="8" customFormat="1" ht="60">
      <c r="A82" s="5" t="s">
        <v>1</v>
      </c>
      <c r="B82" s="1"/>
      <c r="C82" s="80"/>
      <c r="D82" s="1"/>
      <c r="E82" s="150"/>
      <c r="F82" s="2" t="s">
        <v>153</v>
      </c>
      <c r="G82" s="2" t="s">
        <v>265</v>
      </c>
      <c r="H82" s="2" t="s">
        <v>478</v>
      </c>
      <c r="I82" s="7" t="s">
        <v>154</v>
      </c>
    </row>
    <row r="83" spans="1:17" s="8" customFormat="1" ht="15.75">
      <c r="A83" s="6">
        <v>1</v>
      </c>
      <c r="B83" s="58" t="s">
        <v>535</v>
      </c>
      <c r="C83" s="117"/>
      <c r="D83" s="58" t="s">
        <v>505</v>
      </c>
      <c r="E83" s="58"/>
      <c r="F83" s="11"/>
      <c r="G83" s="11"/>
      <c r="H83" s="11">
        <v>103</v>
      </c>
      <c r="I83" s="10">
        <f>H83</f>
        <v>103</v>
      </c>
    </row>
    <row r="84" spans="1:17" s="8" customFormat="1" ht="15.75">
      <c r="A84" s="6">
        <v>2</v>
      </c>
      <c r="B84" s="58" t="s">
        <v>536</v>
      </c>
      <c r="C84" s="117"/>
      <c r="D84" s="58" t="s">
        <v>537</v>
      </c>
      <c r="E84" s="58"/>
      <c r="F84" s="11"/>
      <c r="G84" s="11"/>
      <c r="H84" s="11">
        <v>99</v>
      </c>
      <c r="I84" s="10">
        <f>H84</f>
        <v>99</v>
      </c>
    </row>
    <row r="85" spans="1:17" s="8" customFormat="1">
      <c r="C85" s="85"/>
      <c r="E85" s="152"/>
    </row>
    <row r="86" spans="1:17" ht="23.25">
      <c r="A86" s="163" t="s">
        <v>142</v>
      </c>
      <c r="B86" s="163"/>
      <c r="C86" s="163"/>
      <c r="D86" s="163"/>
      <c r="E86" s="163"/>
      <c r="F86" s="163"/>
      <c r="G86" s="163"/>
      <c r="H86" s="163"/>
      <c r="I86" s="163"/>
    </row>
    <row r="87" spans="1:17" ht="60">
      <c r="A87" s="5" t="s">
        <v>1</v>
      </c>
      <c r="B87" s="1"/>
      <c r="C87" s="80"/>
      <c r="D87" s="1"/>
      <c r="E87" s="150"/>
      <c r="F87" s="2" t="s">
        <v>153</v>
      </c>
      <c r="G87" s="2" t="s">
        <v>265</v>
      </c>
      <c r="H87" s="2" t="s">
        <v>478</v>
      </c>
      <c r="I87" s="7" t="s">
        <v>154</v>
      </c>
      <c r="O87" s="8"/>
      <c r="P87" s="8"/>
      <c r="Q87" s="8"/>
    </row>
    <row r="88" spans="1:17" ht="15.75">
      <c r="A88" s="6"/>
      <c r="B88" s="18"/>
      <c r="C88" s="118"/>
      <c r="D88" s="19"/>
      <c r="E88" s="159"/>
      <c r="F88" s="11"/>
      <c r="G88" s="11"/>
      <c r="H88" s="11"/>
      <c r="I88" s="10">
        <f>H88</f>
        <v>0</v>
      </c>
    </row>
    <row r="89" spans="1:17" s="8" customFormat="1" ht="15.75">
      <c r="A89" s="6"/>
      <c r="B89" s="18"/>
      <c r="C89" s="118"/>
      <c r="D89" s="19"/>
      <c r="E89" s="159"/>
      <c r="F89" s="11"/>
      <c r="G89" s="11"/>
      <c r="H89" s="11"/>
      <c r="I89" s="10" t="e">
        <f>#REF!</f>
        <v>#REF!</v>
      </c>
    </row>
    <row r="91" spans="1:17" ht="23.25">
      <c r="A91" s="163" t="s">
        <v>135</v>
      </c>
      <c r="B91" s="163"/>
      <c r="C91" s="163"/>
      <c r="D91" s="163"/>
      <c r="E91" s="163"/>
      <c r="F91" s="163"/>
      <c r="G91" s="163"/>
      <c r="H91" s="163"/>
      <c r="I91" s="163"/>
    </row>
    <row r="92" spans="1:17" ht="60">
      <c r="A92" s="5" t="s">
        <v>1</v>
      </c>
      <c r="B92" s="1"/>
      <c r="C92" s="80"/>
      <c r="D92" s="1"/>
      <c r="E92" s="150"/>
      <c r="F92" s="2" t="s">
        <v>153</v>
      </c>
      <c r="G92" s="2" t="s">
        <v>265</v>
      </c>
      <c r="H92" s="2" t="s">
        <v>478</v>
      </c>
      <c r="I92" s="7" t="s">
        <v>154</v>
      </c>
    </row>
    <row r="93" spans="1:17" s="8" customFormat="1" ht="15.75">
      <c r="A93" s="5">
        <v>1</v>
      </c>
      <c r="B93" s="78" t="s">
        <v>155</v>
      </c>
      <c r="C93" s="78"/>
      <c r="D93" s="78" t="s">
        <v>157</v>
      </c>
      <c r="E93" s="150"/>
      <c r="F93" s="11">
        <v>103</v>
      </c>
      <c r="G93" s="2"/>
      <c r="H93" s="11"/>
      <c r="I93" s="7">
        <f>F93</f>
        <v>103</v>
      </c>
    </row>
    <row r="94" spans="1:17" s="8" customFormat="1" ht="15.75">
      <c r="A94" s="5">
        <v>2</v>
      </c>
      <c r="B94" s="78" t="s">
        <v>156</v>
      </c>
      <c r="C94" s="78"/>
      <c r="D94" s="78" t="s">
        <v>71</v>
      </c>
      <c r="E94" s="150"/>
      <c r="F94" s="2">
        <v>99</v>
      </c>
      <c r="G94" s="2"/>
      <c r="H94" s="11"/>
      <c r="I94" s="7">
        <f>F94</f>
        <v>99</v>
      </c>
    </row>
    <row r="96" spans="1:17" ht="23.25">
      <c r="A96" s="163" t="s">
        <v>136</v>
      </c>
      <c r="B96" s="163"/>
      <c r="C96" s="163"/>
      <c r="D96" s="163"/>
      <c r="E96" s="163"/>
      <c r="F96" s="163"/>
      <c r="G96" s="163"/>
      <c r="H96" s="163"/>
      <c r="I96" s="163"/>
    </row>
    <row r="97" spans="1:9" ht="60">
      <c r="A97" s="5" t="s">
        <v>1</v>
      </c>
      <c r="B97" s="1"/>
      <c r="C97" s="80"/>
      <c r="D97" s="1"/>
      <c r="E97" s="150"/>
      <c r="F97" s="2" t="s">
        <v>153</v>
      </c>
      <c r="G97" s="2" t="s">
        <v>265</v>
      </c>
      <c r="H97" s="2" t="s">
        <v>478</v>
      </c>
      <c r="I97" s="7" t="s">
        <v>154</v>
      </c>
    </row>
    <row r="98" spans="1:9" s="8" customFormat="1" ht="15.75">
      <c r="A98" s="5">
        <v>1</v>
      </c>
      <c r="B98" s="78" t="s">
        <v>538</v>
      </c>
      <c r="C98" s="78"/>
      <c r="D98" s="78" t="s">
        <v>507</v>
      </c>
      <c r="E98" s="150"/>
      <c r="F98" s="11"/>
      <c r="G98" s="2"/>
      <c r="H98" s="11">
        <f>103</f>
        <v>103</v>
      </c>
      <c r="I98" s="7">
        <f>H98</f>
        <v>103</v>
      </c>
    </row>
    <row r="99" spans="1:9" s="8" customFormat="1" ht="15.75">
      <c r="A99" s="5">
        <v>2</v>
      </c>
      <c r="B99" s="78" t="s">
        <v>539</v>
      </c>
      <c r="C99" s="78"/>
      <c r="D99" s="78" t="s">
        <v>540</v>
      </c>
      <c r="E99" s="150"/>
      <c r="F99" s="2"/>
      <c r="G99" s="2"/>
      <c r="H99" s="11">
        <v>99</v>
      </c>
      <c r="I99" s="7">
        <f>H99</f>
        <v>99</v>
      </c>
    </row>
    <row r="101" spans="1:9" s="8" customFormat="1" ht="23.25">
      <c r="A101" s="163" t="s">
        <v>137</v>
      </c>
      <c r="B101" s="163"/>
      <c r="C101" s="163"/>
      <c r="D101" s="163"/>
      <c r="E101" s="163"/>
      <c r="F101" s="163"/>
      <c r="G101" s="163"/>
      <c r="H101" s="163"/>
      <c r="I101" s="163"/>
    </row>
    <row r="102" spans="1:9" s="8" customFormat="1" ht="60">
      <c r="A102" s="5" t="s">
        <v>1</v>
      </c>
      <c r="B102" s="1"/>
      <c r="C102" s="80"/>
      <c r="D102" s="1"/>
      <c r="E102" s="150"/>
      <c r="F102" s="2" t="s">
        <v>153</v>
      </c>
      <c r="G102" s="2" t="s">
        <v>265</v>
      </c>
      <c r="H102" s="2" t="s">
        <v>478</v>
      </c>
      <c r="I102" s="7" t="s">
        <v>154</v>
      </c>
    </row>
    <row r="103" spans="1:9" s="8" customFormat="1" ht="15.75">
      <c r="A103" s="5">
        <v>1</v>
      </c>
      <c r="B103" s="78" t="s">
        <v>160</v>
      </c>
      <c r="C103" s="78"/>
      <c r="D103" s="78" t="s">
        <v>71</v>
      </c>
      <c r="E103" s="150"/>
      <c r="F103" s="11">
        <v>100</v>
      </c>
      <c r="G103" s="2"/>
      <c r="H103" s="2"/>
      <c r="I103" s="7">
        <f>F103</f>
        <v>100</v>
      </c>
    </row>
    <row r="104" spans="1:9" s="8" customFormat="1" ht="15.75">
      <c r="A104" s="6">
        <v>1</v>
      </c>
      <c r="B104" s="46" t="s">
        <v>541</v>
      </c>
      <c r="C104" s="119"/>
      <c r="D104" s="46" t="s">
        <v>505</v>
      </c>
      <c r="E104" s="160"/>
      <c r="F104" s="15"/>
      <c r="G104" s="11"/>
      <c r="H104" s="11">
        <v>100</v>
      </c>
      <c r="I104" s="7">
        <f>100</f>
        <v>100</v>
      </c>
    </row>
    <row r="105" spans="1:9" s="8" customFormat="1">
      <c r="C105" s="85"/>
      <c r="E105" s="152"/>
    </row>
    <row r="106" spans="1:9" ht="23.25">
      <c r="A106" s="163" t="s">
        <v>138</v>
      </c>
      <c r="B106" s="163"/>
      <c r="C106" s="163"/>
      <c r="D106" s="163"/>
      <c r="E106" s="163"/>
      <c r="F106" s="163"/>
      <c r="G106" s="163"/>
      <c r="H106" s="163"/>
      <c r="I106" s="163"/>
    </row>
    <row r="107" spans="1:9" ht="60">
      <c r="A107" s="5" t="s">
        <v>1</v>
      </c>
      <c r="B107" s="1"/>
      <c r="C107" s="80"/>
      <c r="D107" s="1"/>
      <c r="E107" s="150"/>
      <c r="F107" s="2" t="s">
        <v>153</v>
      </c>
      <c r="G107" s="2" t="s">
        <v>265</v>
      </c>
      <c r="H107" s="2" t="s">
        <v>478</v>
      </c>
      <c r="I107" s="7" t="s">
        <v>154</v>
      </c>
    </row>
    <row r="108" spans="1:9" s="8" customFormat="1" ht="15.75">
      <c r="A108" s="5">
        <v>1</v>
      </c>
      <c r="B108" s="1" t="s">
        <v>548</v>
      </c>
      <c r="C108" s="80"/>
      <c r="D108" s="1" t="s">
        <v>520</v>
      </c>
      <c r="E108" s="150"/>
      <c r="F108" s="2"/>
      <c r="G108" s="2"/>
      <c r="H108" s="11">
        <v>109</v>
      </c>
      <c r="I108" s="7">
        <f>H108</f>
        <v>109</v>
      </c>
    </row>
    <row r="109" spans="1:9" s="8" customFormat="1" ht="15.75">
      <c r="A109" s="5">
        <v>2</v>
      </c>
      <c r="B109" s="1" t="s">
        <v>549</v>
      </c>
      <c r="C109" s="80"/>
      <c r="D109" s="1" t="s">
        <v>507</v>
      </c>
      <c r="E109" s="150"/>
      <c r="F109" s="2"/>
      <c r="G109" s="2"/>
      <c r="H109" s="11">
        <v>105</v>
      </c>
      <c r="I109" s="7">
        <f t="shared" ref="I109:I111" si="1">H109</f>
        <v>105</v>
      </c>
    </row>
    <row r="110" spans="1:9" s="8" customFormat="1" ht="15.75">
      <c r="A110" s="5">
        <v>3</v>
      </c>
      <c r="B110" s="1" t="s">
        <v>550</v>
      </c>
      <c r="C110" s="80"/>
      <c r="D110" s="1" t="s">
        <v>505</v>
      </c>
      <c r="E110" s="150"/>
      <c r="F110" s="2"/>
      <c r="G110" s="2"/>
      <c r="H110" s="11">
        <v>101</v>
      </c>
      <c r="I110" s="7">
        <f t="shared" si="1"/>
        <v>101</v>
      </c>
    </row>
    <row r="111" spans="1:9" s="8" customFormat="1" ht="15.75">
      <c r="A111" s="5">
        <v>4</v>
      </c>
      <c r="B111" s="1" t="s">
        <v>551</v>
      </c>
      <c r="C111" s="80"/>
      <c r="D111" s="1" t="s">
        <v>505</v>
      </c>
      <c r="E111" s="150"/>
      <c r="F111" s="2"/>
      <c r="G111" s="2"/>
      <c r="H111" s="11">
        <v>97</v>
      </c>
      <c r="I111" s="7">
        <f t="shared" si="1"/>
        <v>97</v>
      </c>
    </row>
    <row r="112" spans="1:9" s="8" customFormat="1">
      <c r="C112" s="85"/>
      <c r="E112" s="152"/>
    </row>
    <row r="113" spans="1:9" ht="23.25">
      <c r="A113" s="163" t="s">
        <v>139</v>
      </c>
      <c r="B113" s="163"/>
      <c r="C113" s="163"/>
      <c r="D113" s="163"/>
      <c r="E113" s="163"/>
      <c r="F113" s="163"/>
      <c r="G113" s="163"/>
      <c r="H113" s="163"/>
      <c r="I113" s="163"/>
    </row>
    <row r="114" spans="1:9" ht="60">
      <c r="A114" s="5" t="s">
        <v>1</v>
      </c>
      <c r="B114" s="1"/>
      <c r="C114" s="80"/>
      <c r="D114" s="1"/>
      <c r="E114" s="150"/>
      <c r="F114" s="2" t="s">
        <v>153</v>
      </c>
      <c r="G114" s="2" t="s">
        <v>265</v>
      </c>
      <c r="H114" s="2" t="s">
        <v>478</v>
      </c>
      <c r="I114" s="7" t="s">
        <v>154</v>
      </c>
    </row>
    <row r="115" spans="1:9" s="8" customFormat="1" ht="15.75">
      <c r="A115" s="5">
        <v>1</v>
      </c>
      <c r="B115" s="78" t="s">
        <v>544</v>
      </c>
      <c r="C115" s="78"/>
      <c r="D115" s="78" t="s">
        <v>520</v>
      </c>
      <c r="E115" s="24"/>
      <c r="F115" s="11"/>
      <c r="G115" s="11"/>
      <c r="H115" s="11">
        <f>109</f>
        <v>109</v>
      </c>
      <c r="I115" s="7">
        <f>H115</f>
        <v>109</v>
      </c>
    </row>
    <row r="116" spans="1:9" s="8" customFormat="1" ht="15.75">
      <c r="A116" s="5">
        <v>2</v>
      </c>
      <c r="B116" s="78" t="s">
        <v>545</v>
      </c>
      <c r="C116" s="78"/>
      <c r="D116" s="78" t="s">
        <v>520</v>
      </c>
      <c r="E116" s="24"/>
      <c r="F116" s="2"/>
      <c r="G116" s="11"/>
      <c r="H116" s="11">
        <v>105</v>
      </c>
      <c r="I116" s="7">
        <f>H116</f>
        <v>105</v>
      </c>
    </row>
    <row r="117" spans="1:9" s="8" customFormat="1" ht="15.75">
      <c r="A117" s="5">
        <v>3</v>
      </c>
      <c r="B117" s="78" t="s">
        <v>158</v>
      </c>
      <c r="C117" s="78"/>
      <c r="D117" s="78" t="s">
        <v>158</v>
      </c>
      <c r="E117" s="24"/>
      <c r="F117" s="11">
        <v>103</v>
      </c>
      <c r="G117" s="11"/>
      <c r="H117" s="11"/>
      <c r="I117" s="7">
        <f>F117</f>
        <v>103</v>
      </c>
    </row>
    <row r="118" spans="1:9" s="8" customFormat="1" ht="15.75">
      <c r="A118" s="5">
        <v>4</v>
      </c>
      <c r="B118" s="78" t="s">
        <v>546</v>
      </c>
      <c r="C118" s="78"/>
      <c r="D118" s="78" t="s">
        <v>505</v>
      </c>
      <c r="E118" s="24"/>
      <c r="F118" s="11"/>
      <c r="G118" s="11"/>
      <c r="H118" s="11">
        <v>101</v>
      </c>
      <c r="I118" s="7">
        <f>H118</f>
        <v>101</v>
      </c>
    </row>
    <row r="119" spans="1:9" s="8" customFormat="1" ht="15.75">
      <c r="A119" s="5">
        <v>5</v>
      </c>
      <c r="B119" s="78" t="s">
        <v>159</v>
      </c>
      <c r="C119" s="78"/>
      <c r="D119" s="78" t="s">
        <v>71</v>
      </c>
      <c r="E119" s="24"/>
      <c r="F119" s="2">
        <v>99</v>
      </c>
      <c r="G119" s="11"/>
      <c r="H119" s="11"/>
      <c r="I119" s="7">
        <f>F119</f>
        <v>99</v>
      </c>
    </row>
    <row r="120" spans="1:9" s="8" customFormat="1" ht="15.75">
      <c r="A120" s="5">
        <v>6</v>
      </c>
      <c r="B120" s="78" t="s">
        <v>547</v>
      </c>
      <c r="C120" s="78"/>
      <c r="D120" s="78" t="s">
        <v>505</v>
      </c>
      <c r="E120" s="24"/>
      <c r="F120" s="2"/>
      <c r="G120" s="11"/>
      <c r="H120" s="11">
        <v>97</v>
      </c>
      <c r="I120" s="7">
        <f>H120</f>
        <v>97</v>
      </c>
    </row>
    <row r="121" spans="1:9" s="8" customFormat="1">
      <c r="C121" s="85"/>
      <c r="E121" s="152"/>
    </row>
    <row r="122" spans="1:9" ht="23.25">
      <c r="A122" s="163" t="s">
        <v>140</v>
      </c>
      <c r="B122" s="163"/>
      <c r="C122" s="163"/>
      <c r="D122" s="163"/>
      <c r="E122" s="163"/>
      <c r="F122" s="163"/>
      <c r="G122" s="163"/>
      <c r="H122" s="163"/>
      <c r="I122" s="163"/>
    </row>
    <row r="123" spans="1:9" ht="60">
      <c r="A123" s="5" t="s">
        <v>1</v>
      </c>
      <c r="B123" s="1"/>
      <c r="C123" s="80"/>
      <c r="D123" s="1"/>
      <c r="E123" s="150"/>
      <c r="F123" s="2" t="s">
        <v>153</v>
      </c>
      <c r="G123" s="2" t="s">
        <v>265</v>
      </c>
      <c r="H123" s="2" t="s">
        <v>478</v>
      </c>
      <c r="I123" s="7" t="s">
        <v>154</v>
      </c>
    </row>
    <row r="124" spans="1:9" ht="15.75">
      <c r="A124" s="6">
        <v>1</v>
      </c>
      <c r="B124" s="78" t="s">
        <v>463</v>
      </c>
      <c r="C124" s="78"/>
      <c r="D124" s="78" t="s">
        <v>443</v>
      </c>
      <c r="E124" s="78" t="s">
        <v>444</v>
      </c>
      <c r="F124" s="11"/>
      <c r="G124" s="11">
        <v>100</v>
      </c>
      <c r="H124" s="11">
        <v>99</v>
      </c>
      <c r="I124" s="10">
        <f>G124+H124</f>
        <v>199</v>
      </c>
    </row>
    <row r="125" spans="1:9" ht="15.75">
      <c r="A125" s="6">
        <v>2</v>
      </c>
      <c r="B125" s="83" t="s">
        <v>554</v>
      </c>
      <c r="C125" s="82"/>
      <c r="D125" s="68" t="s">
        <v>505</v>
      </c>
      <c r="E125" s="68"/>
      <c r="F125" s="11"/>
      <c r="G125" s="11"/>
      <c r="H125" s="11">
        <v>103</v>
      </c>
      <c r="I125" s="10">
        <f>H125</f>
        <v>103</v>
      </c>
    </row>
    <row r="126" spans="1:9">
      <c r="B126" s="8"/>
      <c r="C126" s="8"/>
      <c r="D126" s="8"/>
    </row>
    <row r="127" spans="1:9">
      <c r="B127" s="8"/>
      <c r="C127" s="8"/>
      <c r="D127" s="8"/>
    </row>
    <row r="128" spans="1:9">
      <c r="B128" s="8"/>
      <c r="C128" s="8"/>
      <c r="D128" s="8"/>
    </row>
    <row r="129" spans="2:4">
      <c r="B129" s="8"/>
      <c r="C129" s="8"/>
      <c r="D129" s="8"/>
    </row>
  </sheetData>
  <sortState xmlns:xlrd2="http://schemas.microsoft.com/office/spreadsheetml/2017/richdata2" ref="A115:I120">
    <sortCondition descending="1" ref="I115:I120"/>
  </sortState>
  <mergeCells count="17">
    <mergeCell ref="A1:I1"/>
    <mergeCell ref="A38:I38"/>
    <mergeCell ref="A25:I25"/>
    <mergeCell ref="A69:I69"/>
    <mergeCell ref="A76:I76"/>
    <mergeCell ref="A7:I7"/>
    <mergeCell ref="A50:I50"/>
    <mergeCell ref="A62:I62"/>
    <mergeCell ref="A57:I57"/>
    <mergeCell ref="A81:I81"/>
    <mergeCell ref="A122:I122"/>
    <mergeCell ref="A86:I86"/>
    <mergeCell ref="A91:I91"/>
    <mergeCell ref="A96:I96"/>
    <mergeCell ref="A106:I106"/>
    <mergeCell ref="A113:I113"/>
    <mergeCell ref="A101:I101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70"/>
  <sheetViews>
    <sheetView topLeftCell="A58" zoomScale="80" zoomScaleNormal="80" workbookViewId="0">
      <selection activeCell="K50" sqref="K50"/>
    </sheetView>
  </sheetViews>
  <sheetFormatPr defaultRowHeight="15"/>
  <cols>
    <col min="2" max="2" width="47.85546875" bestFit="1" customWidth="1"/>
    <col min="3" max="3" width="12.140625" style="33" customWidth="1"/>
    <col min="4" max="4" width="23.42578125" style="33" bestFit="1" customWidth="1"/>
    <col min="5" max="5" width="18" style="8" customWidth="1"/>
    <col min="6" max="6" width="12.5703125" style="8" customWidth="1"/>
    <col min="7" max="7" width="10.85546875" customWidth="1"/>
    <col min="9" max="9" width="9.140625" style="8"/>
    <col min="10" max="10" width="11.42578125" style="8" customWidth="1"/>
    <col min="11" max="11" width="10" customWidth="1"/>
  </cols>
  <sheetData>
    <row r="1" spans="1:11" s="8" customFormat="1" ht="23.25">
      <c r="A1" s="163" t="s">
        <v>20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s="8" customFormat="1" ht="31.5">
      <c r="A2" s="5" t="s">
        <v>1</v>
      </c>
      <c r="B2" s="1"/>
      <c r="C2" s="3"/>
      <c r="D2" s="3"/>
      <c r="E2" s="1"/>
      <c r="F2" s="2" t="s">
        <v>153</v>
      </c>
      <c r="G2" s="2" t="s">
        <v>265</v>
      </c>
      <c r="H2" s="2"/>
      <c r="I2" s="4"/>
      <c r="J2" s="4"/>
      <c r="K2" s="7" t="s">
        <v>154</v>
      </c>
    </row>
    <row r="3" spans="1:11" s="8" customFormat="1" ht="15.75">
      <c r="A3" s="5">
        <v>1</v>
      </c>
      <c r="B3" s="1" t="s">
        <v>175</v>
      </c>
      <c r="C3" s="3">
        <v>2017</v>
      </c>
      <c r="D3" s="1" t="s">
        <v>157</v>
      </c>
      <c r="E3" s="2" t="s">
        <v>418</v>
      </c>
      <c r="F3" s="11">
        <f>100</f>
        <v>100</v>
      </c>
      <c r="G3" s="11">
        <v>106</v>
      </c>
      <c r="H3" s="11"/>
      <c r="I3" s="11"/>
      <c r="J3" s="11"/>
      <c r="K3" s="7">
        <f>F3+G3</f>
        <v>206</v>
      </c>
    </row>
    <row r="4" spans="1:11" s="8" customFormat="1" ht="15.75">
      <c r="A4" s="5">
        <v>2</v>
      </c>
      <c r="B4" s="1" t="s">
        <v>429</v>
      </c>
      <c r="C4" s="3">
        <v>2017</v>
      </c>
      <c r="D4" s="1" t="s">
        <v>417</v>
      </c>
      <c r="E4" s="2" t="s">
        <v>418</v>
      </c>
      <c r="F4" s="11"/>
      <c r="G4" s="11">
        <v>102</v>
      </c>
      <c r="H4" s="11"/>
      <c r="I4" s="11"/>
      <c r="J4" s="11"/>
      <c r="K4" s="7">
        <f>G4</f>
        <v>102</v>
      </c>
    </row>
    <row r="5" spans="1:11" s="8" customFormat="1" ht="15.75">
      <c r="A5" s="5">
        <v>3</v>
      </c>
      <c r="B5" s="1" t="s">
        <v>430</v>
      </c>
      <c r="C5" s="3">
        <v>2016</v>
      </c>
      <c r="D5" s="1" t="s">
        <v>417</v>
      </c>
      <c r="E5" s="2" t="s">
        <v>418</v>
      </c>
      <c r="F5" s="11"/>
      <c r="G5" s="11">
        <v>98</v>
      </c>
      <c r="H5" s="11"/>
      <c r="I5" s="11"/>
      <c r="J5" s="11"/>
      <c r="K5" s="7">
        <f>G5</f>
        <v>98</v>
      </c>
    </row>
    <row r="6" spans="1:11" s="8" customFormat="1" ht="15.75">
      <c r="A6" s="5"/>
      <c r="B6" s="1"/>
      <c r="C6" s="3"/>
      <c r="D6" s="1"/>
      <c r="E6" s="2"/>
      <c r="F6" s="2"/>
      <c r="G6" s="2"/>
      <c r="H6" s="11"/>
      <c r="I6" s="11"/>
      <c r="J6" s="11"/>
      <c r="K6" s="7"/>
    </row>
    <row r="7" spans="1:11" s="8" customFormat="1" ht="15.75">
      <c r="A7" s="130"/>
      <c r="B7" s="53"/>
      <c r="C7" s="161"/>
      <c r="D7" s="53"/>
      <c r="E7" s="162"/>
      <c r="F7" s="162"/>
      <c r="G7" s="162"/>
      <c r="H7" s="55"/>
      <c r="I7" s="55"/>
      <c r="J7" s="55"/>
      <c r="K7" s="133"/>
    </row>
    <row r="8" spans="1:11" s="8" customFormat="1" ht="23.25">
      <c r="A8" s="163" t="s">
        <v>457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</row>
    <row r="9" spans="1:11" s="8" customFormat="1" ht="31.5">
      <c r="A9" s="5" t="s">
        <v>1</v>
      </c>
      <c r="B9" s="1"/>
      <c r="C9" s="3"/>
      <c r="D9" s="3"/>
      <c r="E9" s="1"/>
      <c r="F9" s="2" t="s">
        <v>153</v>
      </c>
      <c r="G9" s="2" t="s">
        <v>265</v>
      </c>
      <c r="H9" s="2"/>
      <c r="I9" s="4"/>
      <c r="J9" s="4"/>
      <c r="K9" s="7" t="s">
        <v>154</v>
      </c>
    </row>
    <row r="10" spans="1:11" s="8" customFormat="1" ht="15.75">
      <c r="A10" s="5">
        <v>1</v>
      </c>
      <c r="B10" s="1" t="s">
        <v>434</v>
      </c>
      <c r="C10" s="3">
        <v>2013</v>
      </c>
      <c r="D10" s="3" t="s">
        <v>417</v>
      </c>
      <c r="E10" s="1" t="s">
        <v>418</v>
      </c>
      <c r="F10" s="11"/>
      <c r="G10" s="11">
        <v>100</v>
      </c>
      <c r="H10" s="11"/>
      <c r="I10" s="2"/>
      <c r="J10" s="4"/>
      <c r="K10" s="7">
        <f>G10</f>
        <v>100</v>
      </c>
    </row>
    <row r="11" spans="1:11" s="8" customFormat="1">
      <c r="C11" s="33"/>
      <c r="D11" s="33"/>
    </row>
    <row r="12" spans="1:11" s="8" customFormat="1" ht="23.25">
      <c r="A12" s="163" t="s">
        <v>177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</row>
    <row r="13" spans="1:11" s="8" customFormat="1" ht="31.5">
      <c r="A13" s="5" t="s">
        <v>1</v>
      </c>
      <c r="B13" s="1"/>
      <c r="C13" s="3"/>
      <c r="D13" s="3"/>
      <c r="E13" s="1"/>
      <c r="F13" s="2" t="s">
        <v>153</v>
      </c>
      <c r="G13" s="2" t="s">
        <v>265</v>
      </c>
      <c r="H13" s="2"/>
      <c r="I13" s="4"/>
      <c r="J13" s="4"/>
      <c r="K13" s="7" t="s">
        <v>154</v>
      </c>
    </row>
    <row r="14" spans="1:11" s="8" customFormat="1" ht="15.75">
      <c r="A14" s="5">
        <v>1</v>
      </c>
      <c r="B14" s="1" t="s">
        <v>178</v>
      </c>
      <c r="C14" s="3"/>
      <c r="D14" s="3" t="s">
        <v>169</v>
      </c>
      <c r="E14" s="1"/>
      <c r="F14" s="11">
        <f>100</f>
        <v>100</v>
      </c>
      <c r="G14" s="2"/>
      <c r="H14" s="11"/>
      <c r="I14" s="2"/>
      <c r="J14" s="4"/>
      <c r="K14" s="7">
        <f>F14</f>
        <v>100</v>
      </c>
    </row>
    <row r="15" spans="1:11" s="8" customFormat="1">
      <c r="B15" s="63"/>
      <c r="C15" s="134"/>
      <c r="D15" s="33"/>
    </row>
    <row r="16" spans="1:11" s="8" customFormat="1" ht="23.25">
      <c r="A16" s="163" t="s">
        <v>43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</row>
    <row r="17" spans="1:11" s="8" customFormat="1" ht="31.5">
      <c r="A17" s="5" t="s">
        <v>1</v>
      </c>
      <c r="B17" s="1"/>
      <c r="C17" s="3"/>
      <c r="D17" s="3"/>
      <c r="E17" s="1"/>
      <c r="F17" s="2" t="s">
        <v>153</v>
      </c>
      <c r="G17" s="2" t="s">
        <v>265</v>
      </c>
      <c r="H17" s="2"/>
      <c r="I17" s="4"/>
      <c r="J17" s="4"/>
      <c r="K17" s="7" t="s">
        <v>154</v>
      </c>
    </row>
    <row r="18" spans="1:11" s="8" customFormat="1" ht="15.75">
      <c r="A18" s="6">
        <v>1</v>
      </c>
      <c r="B18" s="24" t="s">
        <v>179</v>
      </c>
      <c r="C18" s="109"/>
      <c r="D18" s="135" t="s">
        <v>169</v>
      </c>
      <c r="E18" s="44"/>
      <c r="F18" s="34">
        <f>100</f>
        <v>100</v>
      </c>
      <c r="G18" s="34"/>
      <c r="H18" s="11"/>
      <c r="I18" s="11"/>
      <c r="J18" s="1"/>
      <c r="K18" s="10">
        <f>F18</f>
        <v>100</v>
      </c>
    </row>
    <row r="19" spans="1:11" s="8" customFormat="1">
      <c r="B19" s="63"/>
      <c r="C19" s="134"/>
      <c r="D19" s="33"/>
    </row>
    <row r="20" spans="1:11" s="8" customFormat="1" ht="23.25">
      <c r="A20" s="163" t="s">
        <v>41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3"/>
    </row>
    <row r="21" spans="1:11" s="8" customFormat="1" ht="31.5">
      <c r="A21" s="5" t="s">
        <v>1</v>
      </c>
      <c r="B21" s="1"/>
      <c r="C21" s="3"/>
      <c r="D21" s="3"/>
      <c r="E21" s="1"/>
      <c r="F21" s="2" t="s">
        <v>153</v>
      </c>
      <c r="G21" s="2" t="s">
        <v>265</v>
      </c>
      <c r="H21" s="2"/>
      <c r="I21" s="4"/>
      <c r="J21" s="4"/>
      <c r="K21" s="7" t="s">
        <v>154</v>
      </c>
    </row>
    <row r="22" spans="1:11" s="8" customFormat="1" ht="15.75">
      <c r="A22" s="6">
        <v>1</v>
      </c>
      <c r="B22" s="52" t="s">
        <v>180</v>
      </c>
      <c r="C22" s="136"/>
      <c r="D22" s="135" t="s">
        <v>169</v>
      </c>
      <c r="E22" s="52"/>
      <c r="F22" s="34">
        <f>100</f>
        <v>100</v>
      </c>
      <c r="G22" s="11"/>
      <c r="H22" s="11"/>
      <c r="I22" s="11"/>
      <c r="J22" s="11"/>
      <c r="K22" s="10">
        <f>100</f>
        <v>100</v>
      </c>
    </row>
    <row r="23" spans="1:11" s="8" customFormat="1" ht="15.75">
      <c r="A23" s="59"/>
      <c r="B23" s="64"/>
      <c r="C23" s="137"/>
      <c r="D23" s="137"/>
      <c r="E23" s="64"/>
      <c r="F23" s="62"/>
      <c r="G23" s="60"/>
      <c r="H23" s="60"/>
      <c r="I23" s="60"/>
      <c r="J23" s="26"/>
      <c r="K23" s="61"/>
    </row>
    <row r="24" spans="1:11" s="8" customFormat="1" ht="23.25">
      <c r="A24" s="163" t="s">
        <v>176</v>
      </c>
      <c r="B24" s="163"/>
      <c r="C24" s="163"/>
      <c r="D24" s="163"/>
      <c r="E24" s="163"/>
      <c r="F24" s="163"/>
      <c r="G24" s="163"/>
      <c r="H24" s="163"/>
      <c r="I24" s="163"/>
      <c r="J24" s="163"/>
      <c r="K24" s="163"/>
    </row>
    <row r="25" spans="1:11" s="8" customFormat="1" ht="31.5">
      <c r="A25" s="5" t="s">
        <v>1</v>
      </c>
      <c r="B25" s="1"/>
      <c r="C25" s="3"/>
      <c r="D25" s="3"/>
      <c r="E25" s="1"/>
      <c r="F25" s="2" t="s">
        <v>153</v>
      </c>
      <c r="G25" s="2" t="s">
        <v>265</v>
      </c>
      <c r="H25" s="2"/>
      <c r="I25" s="4"/>
      <c r="J25" s="4"/>
      <c r="K25" s="7" t="s">
        <v>154</v>
      </c>
    </row>
    <row r="26" spans="1:11" s="8" customFormat="1" ht="15.75">
      <c r="A26" s="6"/>
      <c r="B26" s="52"/>
      <c r="C26" s="136"/>
      <c r="D26" s="136"/>
      <c r="E26" s="52"/>
      <c r="F26" s="34"/>
      <c r="G26" s="34"/>
      <c r="H26" s="11"/>
      <c r="I26" s="11"/>
      <c r="J26" s="1"/>
      <c r="K26" s="10"/>
    </row>
    <row r="27" spans="1:11" s="8" customFormat="1">
      <c r="C27" s="33"/>
      <c r="D27" s="33"/>
    </row>
    <row r="28" spans="1:11" s="8" customFormat="1" ht="23.25">
      <c r="A28" s="163" t="s">
        <v>42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s="8" customFormat="1" ht="31.5">
      <c r="A29" s="5" t="s">
        <v>1</v>
      </c>
      <c r="B29" s="1"/>
      <c r="C29" s="3"/>
      <c r="D29" s="3"/>
      <c r="E29" s="1"/>
      <c r="F29" s="2" t="s">
        <v>153</v>
      </c>
      <c r="G29" s="2" t="s">
        <v>265</v>
      </c>
      <c r="H29" s="2"/>
      <c r="I29" s="4"/>
      <c r="J29" s="4"/>
      <c r="K29" s="7" t="s">
        <v>154</v>
      </c>
    </row>
    <row r="30" spans="1:11" s="8" customFormat="1" ht="15.75">
      <c r="A30" s="6"/>
      <c r="B30" s="44"/>
      <c r="C30" s="135"/>
      <c r="D30" s="135"/>
      <c r="E30" s="44"/>
      <c r="F30" s="34"/>
      <c r="G30" s="11"/>
      <c r="H30" s="11"/>
      <c r="I30" s="11"/>
      <c r="J30" s="1"/>
      <c r="K30" s="10">
        <f>H30</f>
        <v>0</v>
      </c>
    </row>
    <row r="31" spans="1:11" s="8" customFormat="1" ht="15.75">
      <c r="A31" s="6"/>
      <c r="B31" s="44"/>
      <c r="C31" s="135"/>
      <c r="D31" s="135"/>
      <c r="E31" s="44"/>
      <c r="F31" s="34"/>
      <c r="G31" s="11"/>
      <c r="H31" s="11"/>
      <c r="I31" s="11"/>
      <c r="J31" s="1"/>
      <c r="K31" s="10">
        <f>I31</f>
        <v>0</v>
      </c>
    </row>
    <row r="32" spans="1:11" s="8" customFormat="1">
      <c r="C32" s="33"/>
      <c r="D32" s="33"/>
    </row>
    <row r="33" spans="1:23" ht="23.25">
      <c r="A33" s="163" t="s">
        <v>37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23" ht="31.5">
      <c r="A34" s="5" t="s">
        <v>1</v>
      </c>
      <c r="B34" s="1"/>
      <c r="C34" s="3"/>
      <c r="D34" s="3"/>
      <c r="E34" s="1"/>
      <c r="F34" s="2" t="s">
        <v>153</v>
      </c>
      <c r="G34" s="2" t="s">
        <v>265</v>
      </c>
      <c r="H34" s="2"/>
      <c r="I34" s="4"/>
      <c r="J34" s="4"/>
      <c r="K34" s="7" t="s">
        <v>154</v>
      </c>
      <c r="O34" s="8"/>
      <c r="P34" s="8"/>
      <c r="Q34" s="8"/>
      <c r="R34" s="8"/>
      <c r="S34" s="8"/>
      <c r="T34" s="8"/>
      <c r="U34" s="8"/>
      <c r="V34" s="8"/>
      <c r="W34" s="8"/>
    </row>
    <row r="35" spans="1:23" s="8" customFormat="1" ht="15.75">
      <c r="A35" s="6">
        <v>1</v>
      </c>
      <c r="B35" s="84" t="s">
        <v>166</v>
      </c>
      <c r="C35" s="82"/>
      <c r="D35" s="82" t="s">
        <v>157</v>
      </c>
      <c r="E35" s="84"/>
      <c r="F35" s="11">
        <f>100</f>
        <v>100</v>
      </c>
      <c r="G35" s="11"/>
      <c r="H35" s="11"/>
      <c r="I35" s="11"/>
      <c r="J35" s="1"/>
      <c r="K35" s="10">
        <f>F35</f>
        <v>100</v>
      </c>
    </row>
    <row r="37" spans="1:23" ht="23.25">
      <c r="A37" s="163" t="s">
        <v>38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23" ht="31.5">
      <c r="A38" s="5" t="s">
        <v>1</v>
      </c>
      <c r="B38" s="1"/>
      <c r="C38" s="3"/>
      <c r="D38" s="3"/>
      <c r="E38" s="1"/>
      <c r="F38" s="2" t="s">
        <v>153</v>
      </c>
      <c r="G38" s="2" t="s">
        <v>265</v>
      </c>
      <c r="H38" s="2"/>
      <c r="I38" s="4"/>
      <c r="J38" s="4"/>
      <c r="K38" s="7" t="s">
        <v>154</v>
      </c>
    </row>
    <row r="39" spans="1:23" s="8" customFormat="1" ht="15.75">
      <c r="A39" s="6"/>
      <c r="B39" s="98"/>
      <c r="C39" s="148"/>
      <c r="D39" s="138"/>
      <c r="E39" s="99"/>
      <c r="F39" s="2"/>
      <c r="G39" s="11"/>
      <c r="H39" s="11"/>
      <c r="I39" s="11"/>
      <c r="J39" s="1"/>
      <c r="K39" s="10">
        <f>G39</f>
        <v>0</v>
      </c>
    </row>
    <row r="40" spans="1:23" s="8" customFormat="1" ht="15.75">
      <c r="A40" s="59"/>
      <c r="B40" s="94"/>
      <c r="C40" s="139"/>
      <c r="D40" s="139"/>
      <c r="E40" s="94"/>
      <c r="F40" s="95"/>
      <c r="G40" s="60"/>
      <c r="H40" s="60"/>
      <c r="I40" s="60"/>
      <c r="J40" s="26"/>
      <c r="K40" s="61"/>
    </row>
    <row r="41" spans="1:23" s="8" customFormat="1" ht="14.25" customHeight="1">
      <c r="C41" s="33"/>
      <c r="D41" s="33"/>
    </row>
    <row r="42" spans="1:23" s="8" customFormat="1" ht="14.25" customHeight="1">
      <c r="A42" s="163" t="s">
        <v>39</v>
      </c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23" ht="31.5">
      <c r="A43" s="5" t="s">
        <v>1</v>
      </c>
      <c r="B43" s="1"/>
      <c r="C43" s="3"/>
      <c r="D43" s="3"/>
      <c r="E43" s="1"/>
      <c r="F43" s="2" t="s">
        <v>153</v>
      </c>
      <c r="G43" s="2" t="s">
        <v>265</v>
      </c>
      <c r="H43" s="2"/>
      <c r="I43" s="4"/>
      <c r="J43" s="4"/>
      <c r="K43" s="7" t="s">
        <v>154</v>
      </c>
    </row>
    <row r="44" spans="1:23" s="8" customFormat="1" ht="15.75">
      <c r="A44" s="6"/>
      <c r="B44" s="84"/>
      <c r="C44" s="82"/>
      <c r="D44" s="82"/>
      <c r="E44" s="84"/>
      <c r="F44" s="11"/>
      <c r="G44" s="11"/>
      <c r="H44" s="1"/>
      <c r="I44" s="1"/>
      <c r="J44" s="11"/>
      <c r="K44" s="10">
        <f>G44</f>
        <v>0</v>
      </c>
    </row>
    <row r="45" spans="1:23" s="8" customFormat="1" ht="15.75">
      <c r="A45" s="6"/>
      <c r="B45" s="84"/>
      <c r="C45" s="82"/>
      <c r="D45" s="82"/>
      <c r="E45" s="84"/>
      <c r="F45" s="11"/>
      <c r="G45" s="11"/>
      <c r="H45" s="11"/>
      <c r="I45" s="1"/>
      <c r="J45" s="11"/>
      <c r="K45" s="10"/>
    </row>
    <row r="46" spans="1:23" s="8" customFormat="1">
      <c r="B46" s="39"/>
      <c r="C46" s="149"/>
      <c r="D46" s="140"/>
      <c r="E46" s="40"/>
      <c r="F46" s="41"/>
    </row>
    <row r="47" spans="1:23" s="8" customFormat="1" ht="23.25">
      <c r="A47" s="163" t="s">
        <v>27</v>
      </c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23" s="8" customFormat="1" ht="31.5">
      <c r="A48" s="5" t="s">
        <v>1</v>
      </c>
      <c r="B48" s="1"/>
      <c r="C48" s="3"/>
      <c r="D48" s="3"/>
      <c r="E48" s="1"/>
      <c r="F48" s="2" t="s">
        <v>153</v>
      </c>
      <c r="G48" s="2" t="s">
        <v>265</v>
      </c>
      <c r="H48" s="2"/>
      <c r="I48" s="4"/>
      <c r="J48" s="4"/>
      <c r="K48" s="7" t="s">
        <v>154</v>
      </c>
    </row>
    <row r="49" spans="1:16" s="8" customFormat="1" ht="15.75">
      <c r="A49" s="6">
        <v>1</v>
      </c>
      <c r="B49" s="84" t="s">
        <v>460</v>
      </c>
      <c r="C49" s="82"/>
      <c r="D49" s="82" t="s">
        <v>461</v>
      </c>
      <c r="E49" s="84" t="s">
        <v>462</v>
      </c>
      <c r="F49" s="11"/>
      <c r="G49" s="11">
        <v>100</v>
      </c>
      <c r="H49" s="11"/>
      <c r="I49" s="11"/>
      <c r="J49" s="11"/>
      <c r="K49" s="10">
        <f>G49</f>
        <v>100</v>
      </c>
    </row>
    <row r="50" spans="1:16" s="8" customFormat="1">
      <c r="C50" s="33"/>
      <c r="D50" s="33"/>
    </row>
    <row r="51" spans="1:16" ht="23.25">
      <c r="A51" s="163" t="s">
        <v>9</v>
      </c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6" ht="31.5">
      <c r="A52" s="5" t="s">
        <v>1</v>
      </c>
      <c r="B52" s="1"/>
      <c r="C52" s="3"/>
      <c r="D52" s="3"/>
      <c r="E52" s="1"/>
      <c r="F52" s="2" t="s">
        <v>153</v>
      </c>
      <c r="G52" s="2" t="s">
        <v>265</v>
      </c>
      <c r="H52" s="2"/>
      <c r="I52" s="4"/>
      <c r="J52" s="4"/>
      <c r="K52" s="7" t="s">
        <v>154</v>
      </c>
    </row>
    <row r="53" spans="1:16" s="8" customFormat="1" ht="15.75">
      <c r="A53" s="6">
        <v>1</v>
      </c>
      <c r="B53" s="91" t="s">
        <v>167</v>
      </c>
      <c r="C53" s="146"/>
      <c r="D53" s="109" t="s">
        <v>157</v>
      </c>
      <c r="E53" s="91"/>
      <c r="F53" s="11">
        <v>106</v>
      </c>
      <c r="G53" s="11"/>
      <c r="H53" s="11"/>
      <c r="I53" s="11"/>
      <c r="J53" s="11"/>
      <c r="K53" s="10">
        <f>F53</f>
        <v>106</v>
      </c>
    </row>
    <row r="54" spans="1:16" s="8" customFormat="1" ht="15.75">
      <c r="A54" s="6">
        <v>2</v>
      </c>
      <c r="B54" s="91" t="s">
        <v>168</v>
      </c>
      <c r="C54" s="146"/>
      <c r="D54" s="109" t="s">
        <v>71</v>
      </c>
      <c r="E54" s="91"/>
      <c r="F54" s="11">
        <v>102</v>
      </c>
      <c r="G54" s="11"/>
      <c r="H54" s="11"/>
      <c r="I54" s="11"/>
      <c r="J54" s="11"/>
      <c r="K54" s="10">
        <f t="shared" ref="K54:K55" si="0">F54</f>
        <v>102</v>
      </c>
    </row>
    <row r="55" spans="1:16" s="8" customFormat="1" ht="15.75">
      <c r="A55" s="6">
        <v>3</v>
      </c>
      <c r="B55" s="91" t="s">
        <v>169</v>
      </c>
      <c r="C55" s="146"/>
      <c r="D55" s="109" t="s">
        <v>170</v>
      </c>
      <c r="E55" s="91"/>
      <c r="F55" s="11">
        <v>98</v>
      </c>
      <c r="G55" s="11"/>
      <c r="H55" s="11"/>
      <c r="I55" s="11"/>
      <c r="J55" s="11"/>
      <c r="K55" s="10">
        <f t="shared" si="0"/>
        <v>98</v>
      </c>
    </row>
    <row r="56" spans="1:16" s="8" customFormat="1" ht="15.75">
      <c r="A56" s="59"/>
      <c r="B56" s="92"/>
      <c r="C56" s="147"/>
      <c r="D56" s="134"/>
      <c r="E56" s="93"/>
      <c r="F56" s="60"/>
      <c r="G56" s="60"/>
      <c r="H56" s="26"/>
      <c r="I56" s="60"/>
      <c r="J56" s="60"/>
      <c r="K56" s="61"/>
    </row>
    <row r="58" spans="1:16" ht="23.25">
      <c r="A58" s="163" t="s">
        <v>10</v>
      </c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6" ht="31.5">
      <c r="A59" s="5" t="s">
        <v>1</v>
      </c>
      <c r="B59" s="1"/>
      <c r="C59" s="3"/>
      <c r="D59" s="3"/>
      <c r="E59" s="1"/>
      <c r="F59" s="2" t="s">
        <v>153</v>
      </c>
      <c r="G59" s="2" t="s">
        <v>265</v>
      </c>
      <c r="H59" s="2"/>
      <c r="I59" s="4"/>
      <c r="J59" s="4"/>
      <c r="K59" s="7" t="s">
        <v>154</v>
      </c>
      <c r="O59" s="32"/>
      <c r="P59" s="32"/>
    </row>
    <row r="60" spans="1:16" s="8" customFormat="1" ht="15.75">
      <c r="A60" s="6"/>
      <c r="B60" s="91"/>
      <c r="C60" s="146"/>
      <c r="D60" s="109"/>
      <c r="E60" s="68"/>
      <c r="F60" s="11"/>
      <c r="G60" s="11"/>
      <c r="H60" s="11"/>
      <c r="I60" s="11"/>
      <c r="J60" s="11"/>
      <c r="K60" s="10"/>
      <c r="O60" s="32"/>
      <c r="P60" s="32"/>
    </row>
    <row r="61" spans="1:16" s="8" customFormat="1" ht="15.75">
      <c r="A61" s="6"/>
      <c r="B61" s="84"/>
      <c r="C61" s="82"/>
      <c r="D61" s="82"/>
      <c r="E61" s="84"/>
      <c r="F61" s="11"/>
      <c r="G61" s="11"/>
      <c r="H61" s="1"/>
      <c r="I61" s="11"/>
      <c r="J61" s="11"/>
      <c r="K61" s="10"/>
      <c r="O61" s="32"/>
      <c r="P61" s="32"/>
    </row>
    <row r="62" spans="1:16" s="8" customFormat="1">
      <c r="C62" s="33"/>
      <c r="D62" s="141"/>
      <c r="E62" s="25"/>
      <c r="F62" s="25"/>
      <c r="O62" s="32"/>
      <c r="P62" s="32"/>
    </row>
    <row r="63" spans="1:16" ht="23.25">
      <c r="A63" s="163" t="s">
        <v>11</v>
      </c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O63" s="32"/>
      <c r="P63" s="32"/>
    </row>
    <row r="64" spans="1:16" ht="31.5">
      <c r="A64" s="5" t="s">
        <v>1</v>
      </c>
      <c r="B64" s="1"/>
      <c r="C64" s="3"/>
      <c r="D64" s="3"/>
      <c r="E64" s="1"/>
      <c r="F64" s="2" t="s">
        <v>153</v>
      </c>
      <c r="G64" s="2" t="s">
        <v>265</v>
      </c>
      <c r="H64" s="2"/>
      <c r="I64" s="4"/>
      <c r="J64" s="4"/>
      <c r="K64" s="7" t="s">
        <v>154</v>
      </c>
      <c r="O64" s="32"/>
      <c r="P64" s="32"/>
    </row>
    <row r="65" spans="1:16" ht="15.75">
      <c r="A65" s="6">
        <v>1</v>
      </c>
      <c r="B65" s="71" t="s">
        <v>158</v>
      </c>
      <c r="C65" s="135"/>
      <c r="D65" s="109" t="s">
        <v>158</v>
      </c>
      <c r="E65" s="68"/>
      <c r="F65" s="11">
        <f>100</f>
        <v>100</v>
      </c>
      <c r="G65" s="11"/>
      <c r="H65" s="11"/>
      <c r="I65" s="11"/>
      <c r="J65" s="11"/>
      <c r="K65" s="10">
        <f>F65</f>
        <v>100</v>
      </c>
    </row>
    <row r="67" spans="1:16" s="8" customFormat="1" ht="23.25">
      <c r="A67" s="163" t="s">
        <v>79</v>
      </c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O67" s="32"/>
      <c r="P67" s="32"/>
    </row>
    <row r="68" spans="1:16" ht="31.5">
      <c r="A68" s="5" t="s">
        <v>1</v>
      </c>
      <c r="B68" s="1"/>
      <c r="C68" s="3"/>
      <c r="D68" s="3"/>
      <c r="E68" s="1"/>
      <c r="F68" s="2" t="s">
        <v>153</v>
      </c>
      <c r="G68" s="2" t="s">
        <v>265</v>
      </c>
      <c r="H68" s="2"/>
      <c r="I68" s="4"/>
      <c r="J68" s="4"/>
      <c r="K68" s="7" t="s">
        <v>154</v>
      </c>
    </row>
    <row r="69" spans="1:16" ht="15.75">
      <c r="A69" s="6"/>
      <c r="B69" s="71"/>
      <c r="C69" s="135"/>
      <c r="D69" s="109"/>
      <c r="E69" s="68"/>
      <c r="F69" s="11"/>
      <c r="G69" s="11"/>
      <c r="H69" s="11"/>
      <c r="I69" s="11"/>
      <c r="J69" s="11"/>
      <c r="K69" s="10"/>
    </row>
    <row r="70" spans="1:16" ht="15.75">
      <c r="A70" s="6"/>
      <c r="B70" s="71"/>
      <c r="C70" s="135"/>
      <c r="D70" s="109"/>
      <c r="E70" s="68"/>
      <c r="F70" s="11"/>
      <c r="G70" s="11"/>
      <c r="H70" s="11"/>
      <c r="I70" s="11"/>
      <c r="J70" s="11"/>
      <c r="K70" s="10"/>
    </row>
  </sheetData>
  <sortState xmlns:xlrd2="http://schemas.microsoft.com/office/spreadsheetml/2017/richdata2" ref="A53:K54">
    <sortCondition descending="1" ref="K53:K54"/>
  </sortState>
  <mergeCells count="15">
    <mergeCell ref="A67:K67"/>
    <mergeCell ref="A12:K12"/>
    <mergeCell ref="A63:K63"/>
    <mergeCell ref="A1:K1"/>
    <mergeCell ref="A33:K33"/>
    <mergeCell ref="A37:K37"/>
    <mergeCell ref="A51:K51"/>
    <mergeCell ref="A58:K58"/>
    <mergeCell ref="A42:K42"/>
    <mergeCell ref="A47:K47"/>
    <mergeCell ref="A20:K20"/>
    <mergeCell ref="A28:K28"/>
    <mergeCell ref="A16:K16"/>
    <mergeCell ref="A24:K24"/>
    <mergeCell ref="A8:K8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3"/>
  <sheetViews>
    <sheetView tabSelected="1" topLeftCell="A37" zoomScale="80" zoomScaleNormal="80" workbookViewId="0">
      <selection activeCell="B66" sqref="B66"/>
    </sheetView>
  </sheetViews>
  <sheetFormatPr defaultRowHeight="15"/>
  <cols>
    <col min="2" max="2" width="26.28515625" style="128" customWidth="1"/>
    <col min="3" max="3" width="8.5703125" style="128" customWidth="1"/>
    <col min="4" max="4" width="20.140625" style="128" customWidth="1"/>
    <col min="5" max="5" width="16.85546875" style="128" bestFit="1" customWidth="1"/>
    <col min="6" max="6" width="12.5703125" style="8" customWidth="1"/>
    <col min="7" max="7" width="11.85546875" style="8" customWidth="1"/>
    <col min="8" max="8" width="14.5703125" style="8" customWidth="1"/>
  </cols>
  <sheetData>
    <row r="1" spans="1:9" s="8" customFormat="1" ht="23.25">
      <c r="A1" s="163" t="s">
        <v>96</v>
      </c>
      <c r="B1" s="163"/>
      <c r="C1" s="163"/>
      <c r="D1" s="163"/>
      <c r="E1" s="163"/>
      <c r="F1" s="163"/>
      <c r="G1" s="163"/>
      <c r="H1" s="163"/>
      <c r="I1" s="163"/>
    </row>
    <row r="2" spans="1:9" s="8" customFormat="1" ht="60">
      <c r="A2" s="5" t="s">
        <v>1</v>
      </c>
      <c r="B2" s="125"/>
      <c r="C2" s="125"/>
      <c r="D2" s="125"/>
      <c r="E2" s="126"/>
      <c r="F2" s="2" t="s">
        <v>153</v>
      </c>
      <c r="G2" s="2" t="s">
        <v>265</v>
      </c>
      <c r="H2" s="2" t="s">
        <v>478</v>
      </c>
      <c r="I2" s="7" t="s">
        <v>154</v>
      </c>
    </row>
    <row r="3" spans="1:9" s="8" customFormat="1" ht="15.75">
      <c r="A3" s="5">
        <v>1</v>
      </c>
      <c r="B3" s="124" t="s">
        <v>188</v>
      </c>
      <c r="C3" s="124">
        <v>2018</v>
      </c>
      <c r="D3" s="127" t="s">
        <v>157</v>
      </c>
      <c r="E3" s="124" t="s">
        <v>418</v>
      </c>
      <c r="F3" s="15">
        <v>100</v>
      </c>
      <c r="G3" s="15">
        <v>103</v>
      </c>
      <c r="H3" s="15"/>
      <c r="I3" s="7">
        <f>F3+G3</f>
        <v>203</v>
      </c>
    </row>
    <row r="4" spans="1:9" s="8" customFormat="1" ht="15.75">
      <c r="A4" s="5">
        <v>2</v>
      </c>
      <c r="B4" s="124" t="s">
        <v>471</v>
      </c>
      <c r="C4" s="124">
        <v>2019</v>
      </c>
      <c r="D4" s="127" t="s">
        <v>417</v>
      </c>
      <c r="E4" s="124" t="s">
        <v>418</v>
      </c>
      <c r="F4" s="15"/>
      <c r="G4" s="15">
        <v>99</v>
      </c>
      <c r="H4" s="15"/>
      <c r="I4" s="7">
        <f>G4</f>
        <v>99</v>
      </c>
    </row>
    <row r="5" spans="1:9" s="8" customFormat="1">
      <c r="B5" s="128"/>
      <c r="C5" s="128"/>
      <c r="D5" s="128"/>
      <c r="E5" s="128"/>
    </row>
    <row r="6" spans="1:9" ht="23.25">
      <c r="A6" s="163" t="s">
        <v>40</v>
      </c>
      <c r="B6" s="163"/>
      <c r="C6" s="163"/>
      <c r="D6" s="163"/>
      <c r="E6" s="163"/>
      <c r="F6" s="163"/>
      <c r="G6" s="163"/>
      <c r="H6" s="163"/>
      <c r="I6" s="163"/>
    </row>
    <row r="7" spans="1:9" ht="60">
      <c r="A7" s="5" t="s">
        <v>1</v>
      </c>
      <c r="B7" s="125"/>
      <c r="C7" s="125"/>
      <c r="D7" s="125"/>
      <c r="E7" s="126"/>
      <c r="F7" s="2" t="s">
        <v>153</v>
      </c>
      <c r="G7" s="2" t="s">
        <v>265</v>
      </c>
      <c r="H7" s="2" t="s">
        <v>478</v>
      </c>
      <c r="I7" s="7" t="s">
        <v>154</v>
      </c>
    </row>
    <row r="8" spans="1:9" s="8" customFormat="1" ht="15.75">
      <c r="A8" s="5">
        <v>1</v>
      </c>
      <c r="B8" s="124" t="s">
        <v>432</v>
      </c>
      <c r="C8" s="124">
        <v>2015</v>
      </c>
      <c r="D8" s="127" t="s">
        <v>420</v>
      </c>
      <c r="E8" s="124" t="s">
        <v>421</v>
      </c>
      <c r="F8" s="15"/>
      <c r="G8" s="15">
        <v>142</v>
      </c>
      <c r="H8" s="15">
        <v>146</v>
      </c>
      <c r="I8" s="7">
        <f>F8+G8+H8</f>
        <v>288</v>
      </c>
    </row>
    <row r="9" spans="1:9" s="8" customFormat="1" ht="15.75">
      <c r="A9" s="5">
        <v>2</v>
      </c>
      <c r="B9" s="124" t="s">
        <v>419</v>
      </c>
      <c r="C9" s="124">
        <v>2014</v>
      </c>
      <c r="D9" s="127" t="s">
        <v>420</v>
      </c>
      <c r="E9" s="124" t="s">
        <v>421</v>
      </c>
      <c r="F9" s="15"/>
      <c r="G9" s="15">
        <v>130</v>
      </c>
      <c r="H9" s="15">
        <v>154</v>
      </c>
      <c r="I9" s="7">
        <f>F9+G9+H9</f>
        <v>284</v>
      </c>
    </row>
    <row r="10" spans="1:9" s="8" customFormat="1" ht="15.75">
      <c r="A10" s="5">
        <v>3</v>
      </c>
      <c r="B10" s="124" t="s">
        <v>125</v>
      </c>
      <c r="C10" s="124">
        <v>2017</v>
      </c>
      <c r="D10" s="127" t="s">
        <v>157</v>
      </c>
      <c r="E10" s="124"/>
      <c r="F10" s="15">
        <v>133</v>
      </c>
      <c r="G10" s="15">
        <v>138</v>
      </c>
      <c r="H10" s="15"/>
      <c r="I10" s="7">
        <f>F10+G10+H10</f>
        <v>271</v>
      </c>
    </row>
    <row r="11" spans="1:9" s="8" customFormat="1" ht="15.75">
      <c r="A11" s="5">
        <v>4</v>
      </c>
      <c r="B11" s="124" t="s">
        <v>465</v>
      </c>
      <c r="C11" s="124">
        <v>2014</v>
      </c>
      <c r="D11" s="127" t="s">
        <v>420</v>
      </c>
      <c r="E11" s="124" t="s">
        <v>421</v>
      </c>
      <c r="F11" s="15"/>
      <c r="G11" s="15">
        <v>118</v>
      </c>
      <c r="H11" s="15">
        <v>150</v>
      </c>
      <c r="I11" s="7">
        <f>F11+G11+H11</f>
        <v>268</v>
      </c>
    </row>
    <row r="12" spans="1:9" s="8" customFormat="1" ht="15.75">
      <c r="A12" s="5">
        <v>5</v>
      </c>
      <c r="B12" s="124" t="s">
        <v>464</v>
      </c>
      <c r="C12" s="124">
        <v>2016</v>
      </c>
      <c r="D12" s="127" t="s">
        <v>420</v>
      </c>
      <c r="E12" s="124" t="s">
        <v>421</v>
      </c>
      <c r="F12" s="15"/>
      <c r="G12" s="15">
        <v>126</v>
      </c>
      <c r="H12" s="15">
        <v>134</v>
      </c>
      <c r="I12" s="7">
        <f>F12+G12+H12</f>
        <v>260</v>
      </c>
    </row>
    <row r="13" spans="1:9" s="8" customFormat="1" ht="15.75">
      <c r="A13" s="5">
        <v>6</v>
      </c>
      <c r="B13" s="124" t="s">
        <v>102</v>
      </c>
      <c r="C13" s="124">
        <v>2016</v>
      </c>
      <c r="D13" s="127" t="s">
        <v>157</v>
      </c>
      <c r="E13" s="124"/>
      <c r="F13" s="15">
        <v>125</v>
      </c>
      <c r="G13" s="15">
        <v>134</v>
      </c>
      <c r="H13" s="15"/>
      <c r="I13" s="7">
        <f>F13+G13+H13</f>
        <v>259</v>
      </c>
    </row>
    <row r="14" spans="1:9" s="8" customFormat="1" ht="15.75">
      <c r="A14" s="5">
        <v>7</v>
      </c>
      <c r="B14" s="124" t="s">
        <v>433</v>
      </c>
      <c r="C14" s="124">
        <v>2014</v>
      </c>
      <c r="D14" s="127" t="s">
        <v>420</v>
      </c>
      <c r="E14" s="124" t="s">
        <v>421</v>
      </c>
      <c r="F14" s="15"/>
      <c r="G14" s="15">
        <v>88</v>
      </c>
      <c r="H14" s="15">
        <v>142</v>
      </c>
      <c r="I14" s="7">
        <f>F14+G14+H14</f>
        <v>230</v>
      </c>
    </row>
    <row r="15" spans="1:9" s="8" customFormat="1" ht="15.75">
      <c r="A15" s="5">
        <v>8</v>
      </c>
      <c r="B15" s="124" t="s">
        <v>101</v>
      </c>
      <c r="C15" s="124">
        <v>2017</v>
      </c>
      <c r="D15" s="127" t="s">
        <v>157</v>
      </c>
      <c r="E15" s="124"/>
      <c r="F15" s="15">
        <v>117</v>
      </c>
      <c r="G15" s="15">
        <v>108</v>
      </c>
      <c r="H15" s="15"/>
      <c r="I15" s="7">
        <f>F15+G15+H15</f>
        <v>225</v>
      </c>
    </row>
    <row r="16" spans="1:9" s="8" customFormat="1" ht="15.75">
      <c r="A16" s="5">
        <v>9</v>
      </c>
      <c r="B16" s="124" t="s">
        <v>466</v>
      </c>
      <c r="C16" s="124">
        <v>2016</v>
      </c>
      <c r="D16" s="127" t="s">
        <v>420</v>
      </c>
      <c r="E16" s="124" t="s">
        <v>421</v>
      </c>
      <c r="F16" s="15"/>
      <c r="G16" s="15">
        <v>108</v>
      </c>
      <c r="H16" s="15">
        <v>115</v>
      </c>
      <c r="I16" s="7">
        <f>F16+G16+H16</f>
        <v>223</v>
      </c>
    </row>
    <row r="17" spans="1:9" s="8" customFormat="1" ht="15.75">
      <c r="A17" s="5">
        <v>10</v>
      </c>
      <c r="B17" s="124" t="s">
        <v>126</v>
      </c>
      <c r="C17" s="124"/>
      <c r="D17" s="127" t="s">
        <v>157</v>
      </c>
      <c r="E17" s="124"/>
      <c r="F17" s="15">
        <v>113</v>
      </c>
      <c r="G17" s="15">
        <v>99</v>
      </c>
      <c r="H17" s="15"/>
      <c r="I17" s="7">
        <f>F17+G17+H17</f>
        <v>212</v>
      </c>
    </row>
    <row r="18" spans="1:9" s="8" customFormat="1" ht="15.75" customHeight="1">
      <c r="A18" s="5">
        <v>11</v>
      </c>
      <c r="B18" s="124" t="s">
        <v>467</v>
      </c>
      <c r="C18" s="124">
        <v>2014</v>
      </c>
      <c r="D18" s="127" t="s">
        <v>420</v>
      </c>
      <c r="E18" s="124" t="s">
        <v>421</v>
      </c>
      <c r="F18" s="15"/>
      <c r="G18" s="15">
        <v>108</v>
      </c>
      <c r="H18" s="15">
        <v>103</v>
      </c>
      <c r="I18" s="7">
        <f>F18+G18+H18</f>
        <v>211</v>
      </c>
    </row>
    <row r="19" spans="1:9" s="8" customFormat="1" ht="15.75" customHeight="1">
      <c r="A19" s="5">
        <v>12</v>
      </c>
      <c r="B19" s="124" t="s">
        <v>555</v>
      </c>
      <c r="C19" s="124"/>
      <c r="D19" s="127" t="s">
        <v>420</v>
      </c>
      <c r="E19" s="124"/>
      <c r="F19" s="15"/>
      <c r="G19" s="15"/>
      <c r="H19" s="15">
        <f>138</f>
        <v>138</v>
      </c>
      <c r="I19" s="7">
        <f>F19+G19+H19</f>
        <v>138</v>
      </c>
    </row>
    <row r="20" spans="1:9" s="8" customFormat="1" ht="15.75" customHeight="1">
      <c r="A20" s="5">
        <v>13</v>
      </c>
      <c r="B20" s="124" t="s">
        <v>181</v>
      </c>
      <c r="C20" s="124"/>
      <c r="D20" s="127" t="s">
        <v>157</v>
      </c>
      <c r="E20" s="124"/>
      <c r="F20" s="15">
        <v>129</v>
      </c>
      <c r="G20" s="15"/>
      <c r="H20" s="15"/>
      <c r="I20" s="7">
        <f>F20+G20+H20</f>
        <v>129</v>
      </c>
    </row>
    <row r="21" spans="1:9" s="8" customFormat="1" ht="15.75" customHeight="1">
      <c r="A21" s="5">
        <v>14</v>
      </c>
      <c r="B21" s="124" t="s">
        <v>422</v>
      </c>
      <c r="C21" s="124">
        <v>2015</v>
      </c>
      <c r="D21" s="127" t="s">
        <v>417</v>
      </c>
      <c r="E21" s="124" t="s">
        <v>418</v>
      </c>
      <c r="F21" s="15"/>
      <c r="G21" s="15">
        <v>122</v>
      </c>
      <c r="H21" s="15"/>
      <c r="I21" s="7">
        <f>F21+G21+H21</f>
        <v>122</v>
      </c>
    </row>
    <row r="22" spans="1:9" s="8" customFormat="1" ht="15.75" customHeight="1">
      <c r="A22" s="5">
        <v>15</v>
      </c>
      <c r="B22" s="124" t="s">
        <v>103</v>
      </c>
      <c r="C22" s="124"/>
      <c r="D22" s="127" t="s">
        <v>157</v>
      </c>
      <c r="E22" s="124"/>
      <c r="F22" s="15">
        <v>121</v>
      </c>
      <c r="G22" s="15"/>
      <c r="H22" s="15"/>
      <c r="I22" s="7">
        <f>F22+G22+H22</f>
        <v>121</v>
      </c>
    </row>
    <row r="23" spans="1:9" s="8" customFormat="1" ht="15.75">
      <c r="A23" s="5">
        <v>16</v>
      </c>
      <c r="B23" s="124" t="s">
        <v>556</v>
      </c>
      <c r="C23" s="124"/>
      <c r="D23" s="127" t="s">
        <v>515</v>
      </c>
      <c r="E23" s="124"/>
      <c r="F23" s="15"/>
      <c r="G23" s="15"/>
      <c r="H23" s="15">
        <v>115</v>
      </c>
      <c r="I23" s="7">
        <f>F23+G23+H23</f>
        <v>115</v>
      </c>
    </row>
    <row r="24" spans="1:9" s="8" customFormat="1" ht="15.75">
      <c r="A24" s="5">
        <v>16</v>
      </c>
      <c r="B24" s="124" t="s">
        <v>557</v>
      </c>
      <c r="C24" s="124"/>
      <c r="D24" s="127" t="s">
        <v>520</v>
      </c>
      <c r="E24" s="124"/>
      <c r="F24" s="15"/>
      <c r="G24" s="15"/>
      <c r="H24" s="15">
        <v>115</v>
      </c>
      <c r="I24" s="7">
        <f>F24+G24+H24</f>
        <v>115</v>
      </c>
    </row>
    <row r="25" spans="1:9" s="8" customFormat="1" ht="15.75">
      <c r="A25" s="5">
        <v>16</v>
      </c>
      <c r="B25" s="124" t="s">
        <v>558</v>
      </c>
      <c r="C25" s="124"/>
      <c r="D25" s="127" t="s">
        <v>520</v>
      </c>
      <c r="E25" s="124"/>
      <c r="F25" s="15"/>
      <c r="G25" s="15"/>
      <c r="H25" s="15">
        <v>115</v>
      </c>
      <c r="I25" s="7">
        <f>F25+G25+H25</f>
        <v>115</v>
      </c>
    </row>
    <row r="26" spans="1:9" s="8" customFormat="1" ht="15.75">
      <c r="A26" s="5">
        <v>16</v>
      </c>
      <c r="B26" s="124" t="s">
        <v>559</v>
      </c>
      <c r="C26" s="124"/>
      <c r="D26" s="127" t="s">
        <v>520</v>
      </c>
      <c r="E26" s="124"/>
      <c r="F26" s="15"/>
      <c r="G26" s="15"/>
      <c r="H26" s="15">
        <v>115</v>
      </c>
      <c r="I26" s="7">
        <f>F26+G26+H26</f>
        <v>115</v>
      </c>
    </row>
    <row r="27" spans="1:9" s="8" customFormat="1" ht="15.75">
      <c r="A27" s="5">
        <v>20</v>
      </c>
      <c r="B27" s="124" t="s">
        <v>98</v>
      </c>
      <c r="C27" s="124"/>
      <c r="D27" s="127" t="s">
        <v>187</v>
      </c>
      <c r="E27" s="124"/>
      <c r="F27" s="15">
        <v>106</v>
      </c>
      <c r="G27" s="15"/>
      <c r="H27" s="15"/>
      <c r="I27" s="7">
        <f>F27+G27+H27</f>
        <v>106</v>
      </c>
    </row>
    <row r="28" spans="1:9" s="8" customFormat="1" ht="15.75">
      <c r="A28" s="5">
        <v>20</v>
      </c>
      <c r="B28" s="124" t="s">
        <v>182</v>
      </c>
      <c r="C28" s="124"/>
      <c r="D28" s="127" t="s">
        <v>187</v>
      </c>
      <c r="E28" s="124"/>
      <c r="F28" s="15">
        <v>106</v>
      </c>
      <c r="G28" s="15"/>
      <c r="H28" s="15"/>
      <c r="I28" s="7">
        <f>F28+G28+H28</f>
        <v>106</v>
      </c>
    </row>
    <row r="29" spans="1:9" s="8" customFormat="1" ht="15.75">
      <c r="A29" s="5">
        <v>22</v>
      </c>
      <c r="B29" s="124" t="s">
        <v>469</v>
      </c>
      <c r="C29" s="124">
        <v>2017</v>
      </c>
      <c r="D29" s="127" t="s">
        <v>420</v>
      </c>
      <c r="E29" s="124" t="s">
        <v>421</v>
      </c>
      <c r="F29" s="15"/>
      <c r="G29" s="15">
        <v>88</v>
      </c>
      <c r="H29" s="15">
        <v>15</v>
      </c>
      <c r="I29" s="7">
        <f>F29+G29+H29</f>
        <v>103</v>
      </c>
    </row>
    <row r="30" spans="1:9" s="8" customFormat="1" ht="15.75">
      <c r="A30" s="5">
        <v>22</v>
      </c>
      <c r="B30" s="124" t="s">
        <v>560</v>
      </c>
      <c r="C30" s="124"/>
      <c r="D30" s="127" t="s">
        <v>520</v>
      </c>
      <c r="E30" s="124"/>
      <c r="F30" s="15"/>
      <c r="G30" s="15"/>
      <c r="H30" s="15">
        <v>103</v>
      </c>
      <c r="I30" s="7">
        <f>F30+G30+H30</f>
        <v>103</v>
      </c>
    </row>
    <row r="31" spans="1:9" s="8" customFormat="1" ht="15.75">
      <c r="A31" s="5">
        <v>24</v>
      </c>
      <c r="B31" s="124" t="s">
        <v>468</v>
      </c>
      <c r="C31" s="124">
        <v>2016</v>
      </c>
      <c r="D31" s="127" t="s">
        <v>420</v>
      </c>
      <c r="E31" s="124" t="s">
        <v>421</v>
      </c>
      <c r="F31" s="15"/>
      <c r="G31" s="15">
        <v>99</v>
      </c>
      <c r="H31" s="15"/>
      <c r="I31" s="7">
        <f>F31+G31+H31</f>
        <v>99</v>
      </c>
    </row>
    <row r="32" spans="1:9" s="8" customFormat="1" ht="15.75">
      <c r="A32" s="5">
        <v>25</v>
      </c>
      <c r="B32" s="124" t="s">
        <v>561</v>
      </c>
      <c r="C32" s="124"/>
      <c r="D32" s="127" t="s">
        <v>520</v>
      </c>
      <c r="E32" s="124"/>
      <c r="F32" s="15"/>
      <c r="G32" s="15"/>
      <c r="H32" s="15">
        <v>95</v>
      </c>
      <c r="I32" s="7">
        <f>F32+G32+H32</f>
        <v>95</v>
      </c>
    </row>
    <row r="33" spans="1:9" s="8" customFormat="1" ht="15.75">
      <c r="A33" s="5">
        <v>25</v>
      </c>
      <c r="B33" s="124" t="s">
        <v>562</v>
      </c>
      <c r="C33" s="124"/>
      <c r="D33" s="127" t="s">
        <v>515</v>
      </c>
      <c r="E33" s="124"/>
      <c r="F33" s="15"/>
      <c r="G33" s="15"/>
      <c r="H33" s="15">
        <v>95</v>
      </c>
      <c r="I33" s="7">
        <f>F33+G33+H33</f>
        <v>95</v>
      </c>
    </row>
    <row r="34" spans="1:9" s="8" customFormat="1" ht="15.75">
      <c r="A34" s="5">
        <v>27</v>
      </c>
      <c r="B34" s="124" t="s">
        <v>183</v>
      </c>
      <c r="C34" s="124"/>
      <c r="D34" s="127" t="s">
        <v>187</v>
      </c>
      <c r="E34" s="124"/>
      <c r="F34" s="15">
        <v>92</v>
      </c>
      <c r="G34" s="15"/>
      <c r="H34" s="15"/>
      <c r="I34" s="7">
        <f>F34+G34+H34</f>
        <v>92</v>
      </c>
    </row>
    <row r="35" spans="1:9" s="8" customFormat="1" ht="15.75">
      <c r="A35" s="5">
        <v>27</v>
      </c>
      <c r="B35" s="124" t="s">
        <v>184</v>
      </c>
      <c r="C35" s="124"/>
      <c r="D35" s="127" t="s">
        <v>187</v>
      </c>
      <c r="E35" s="124"/>
      <c r="F35" s="15">
        <v>92</v>
      </c>
      <c r="G35" s="15"/>
      <c r="H35" s="15"/>
      <c r="I35" s="7">
        <f>F35+G35+H35</f>
        <v>92</v>
      </c>
    </row>
    <row r="36" spans="1:9" s="8" customFormat="1" ht="15.75">
      <c r="A36" s="5">
        <v>27</v>
      </c>
      <c r="B36" s="124" t="s">
        <v>185</v>
      </c>
      <c r="C36" s="124"/>
      <c r="D36" s="127" t="s">
        <v>187</v>
      </c>
      <c r="E36" s="124"/>
      <c r="F36" s="15">
        <v>92</v>
      </c>
      <c r="G36" s="15"/>
      <c r="H36" s="15"/>
      <c r="I36" s="7">
        <f>F36+G36+H36</f>
        <v>92</v>
      </c>
    </row>
    <row r="37" spans="1:9" s="8" customFormat="1" ht="15.75">
      <c r="A37" s="5">
        <v>27</v>
      </c>
      <c r="B37" s="124" t="s">
        <v>186</v>
      </c>
      <c r="C37" s="124"/>
      <c r="D37" s="127" t="s">
        <v>187</v>
      </c>
      <c r="E37" s="124"/>
      <c r="F37" s="15">
        <v>92</v>
      </c>
      <c r="G37" s="15"/>
      <c r="H37" s="15"/>
      <c r="I37" s="7">
        <f>F37+G37+H37</f>
        <v>92</v>
      </c>
    </row>
    <row r="38" spans="1:9" s="8" customFormat="1" ht="15.75">
      <c r="A38" s="5">
        <v>31</v>
      </c>
      <c r="B38" s="124" t="s">
        <v>470</v>
      </c>
      <c r="C38" s="124">
        <v>2014</v>
      </c>
      <c r="D38" s="127" t="s">
        <v>420</v>
      </c>
      <c r="E38" s="124" t="s">
        <v>421</v>
      </c>
      <c r="F38" s="15"/>
      <c r="G38" s="15">
        <v>88</v>
      </c>
      <c r="H38" s="15"/>
      <c r="I38" s="7">
        <f>F38+G38+H38</f>
        <v>88</v>
      </c>
    </row>
    <row r="39" spans="1:9" s="8" customFormat="1" ht="15.75">
      <c r="A39" s="5">
        <v>32</v>
      </c>
      <c r="B39" s="124" t="s">
        <v>563</v>
      </c>
      <c r="C39" s="124"/>
      <c r="D39" s="127" t="s">
        <v>515</v>
      </c>
      <c r="E39" s="124"/>
      <c r="F39" s="15"/>
      <c r="G39" s="15"/>
      <c r="H39" s="15">
        <v>84</v>
      </c>
      <c r="I39" s="7">
        <f>F39+G39+H39</f>
        <v>84</v>
      </c>
    </row>
    <row r="40" spans="1:9" s="8" customFormat="1" ht="15.75">
      <c r="A40" s="5">
        <v>32</v>
      </c>
      <c r="B40" s="124" t="s">
        <v>564</v>
      </c>
      <c r="C40" s="124"/>
      <c r="D40" s="127" t="s">
        <v>515</v>
      </c>
      <c r="E40" s="124"/>
      <c r="F40" s="15"/>
      <c r="G40" s="15"/>
      <c r="H40" s="15">
        <v>84</v>
      </c>
      <c r="I40" s="7">
        <f>F40+G40+H40</f>
        <v>84</v>
      </c>
    </row>
    <row r="41" spans="1:9" ht="15.75">
      <c r="A41" s="5">
        <v>32</v>
      </c>
      <c r="B41" s="124" t="s">
        <v>565</v>
      </c>
      <c r="C41" s="124"/>
      <c r="D41" s="127" t="s">
        <v>515</v>
      </c>
      <c r="E41" s="124"/>
      <c r="F41" s="15"/>
      <c r="G41" s="15"/>
      <c r="H41" s="15">
        <v>84</v>
      </c>
      <c r="I41" s="7">
        <f>F41+G41+H41</f>
        <v>84</v>
      </c>
    </row>
    <row r="42" spans="1:9" s="8" customFormat="1" ht="15.75">
      <c r="B42" s="128"/>
      <c r="C42" s="128"/>
      <c r="D42" s="128"/>
      <c r="E42" s="128"/>
      <c r="H42" s="30"/>
    </row>
    <row r="43" spans="1:9" ht="23.25">
      <c r="A43" s="163" t="s">
        <v>189</v>
      </c>
      <c r="B43" s="163"/>
      <c r="C43" s="163"/>
      <c r="D43" s="163"/>
      <c r="E43" s="163"/>
      <c r="F43" s="163"/>
      <c r="G43" s="163"/>
      <c r="H43" s="163"/>
      <c r="I43" s="163"/>
    </row>
    <row r="44" spans="1:9" ht="60">
      <c r="A44" s="5" t="s">
        <v>1</v>
      </c>
      <c r="B44" s="125"/>
      <c r="C44" s="125"/>
      <c r="D44" s="125"/>
      <c r="E44" s="126"/>
      <c r="F44" s="2" t="s">
        <v>153</v>
      </c>
      <c r="G44" s="2" t="s">
        <v>265</v>
      </c>
      <c r="H44" s="2" t="s">
        <v>478</v>
      </c>
      <c r="I44" s="7" t="s">
        <v>154</v>
      </c>
    </row>
    <row r="45" spans="1:9" s="8" customFormat="1" ht="15.75">
      <c r="A45" s="5">
        <v>1</v>
      </c>
      <c r="B45" s="124" t="s">
        <v>472</v>
      </c>
      <c r="C45" s="124">
        <v>2013</v>
      </c>
      <c r="D45" s="127" t="s">
        <v>420</v>
      </c>
      <c r="E45" s="124" t="s">
        <v>421</v>
      </c>
      <c r="F45" s="15"/>
      <c r="G45" s="15">
        <v>109</v>
      </c>
      <c r="H45" s="15">
        <v>101</v>
      </c>
      <c r="I45" s="7">
        <f>G45+H45</f>
        <v>210</v>
      </c>
    </row>
    <row r="46" spans="1:9" s="8" customFormat="1" ht="15.75">
      <c r="A46" s="5">
        <v>1</v>
      </c>
      <c r="B46" s="124" t="s">
        <v>473</v>
      </c>
      <c r="C46" s="124">
        <v>2013</v>
      </c>
      <c r="D46" s="127" t="s">
        <v>474</v>
      </c>
      <c r="E46" s="124" t="s">
        <v>438</v>
      </c>
      <c r="F46" s="15"/>
      <c r="G46" s="15">
        <v>105</v>
      </c>
      <c r="H46" s="15">
        <v>105</v>
      </c>
      <c r="I46" s="7">
        <f>G46+H46</f>
        <v>210</v>
      </c>
    </row>
    <row r="47" spans="1:9" s="8" customFormat="1" ht="15.75">
      <c r="A47" s="5">
        <v>3</v>
      </c>
      <c r="B47" s="124" t="s">
        <v>566</v>
      </c>
      <c r="C47" s="124"/>
      <c r="D47" s="127" t="s">
        <v>420</v>
      </c>
      <c r="E47" s="124"/>
      <c r="F47" s="15"/>
      <c r="G47" s="15"/>
      <c r="H47" s="15">
        <v>109</v>
      </c>
      <c r="I47" s="7">
        <f>H47</f>
        <v>109</v>
      </c>
    </row>
    <row r="48" spans="1:9" s="8" customFormat="1" ht="15.75">
      <c r="A48" s="5">
        <v>4</v>
      </c>
      <c r="B48" s="124" t="s">
        <v>475</v>
      </c>
      <c r="C48" s="124">
        <v>2013</v>
      </c>
      <c r="D48" s="127" t="s">
        <v>417</v>
      </c>
      <c r="E48" s="124" t="s">
        <v>418</v>
      </c>
      <c r="F48" s="15"/>
      <c r="G48" s="15">
        <v>101</v>
      </c>
      <c r="H48" s="15"/>
      <c r="I48" s="7">
        <f>G48</f>
        <v>101</v>
      </c>
    </row>
    <row r="49" spans="1:9" s="8" customFormat="1" ht="15.75">
      <c r="A49" s="5">
        <v>5</v>
      </c>
      <c r="B49" s="124" t="s">
        <v>104</v>
      </c>
      <c r="C49" s="124"/>
      <c r="D49" s="127" t="s">
        <v>157</v>
      </c>
      <c r="E49" s="124"/>
      <c r="F49" s="15">
        <f>100</f>
        <v>100</v>
      </c>
      <c r="G49" s="15"/>
      <c r="H49" s="15"/>
      <c r="I49" s="7">
        <f>F49</f>
        <v>100</v>
      </c>
    </row>
    <row r="50" spans="1:9" s="8" customFormat="1" ht="15.75">
      <c r="A50" s="5">
        <v>6</v>
      </c>
      <c r="B50" s="124" t="s">
        <v>476</v>
      </c>
      <c r="C50" s="124">
        <v>2013</v>
      </c>
      <c r="D50" s="127" t="s">
        <v>420</v>
      </c>
      <c r="E50" s="124" t="s">
        <v>421</v>
      </c>
      <c r="F50" s="15"/>
      <c r="G50" s="15">
        <v>97</v>
      </c>
      <c r="H50" s="15"/>
      <c r="I50" s="7">
        <f>G50</f>
        <v>97</v>
      </c>
    </row>
    <row r="51" spans="1:9" s="8" customFormat="1" ht="15.75">
      <c r="A51" s="5">
        <v>6</v>
      </c>
      <c r="B51" s="124" t="s">
        <v>567</v>
      </c>
      <c r="C51" s="124"/>
      <c r="D51" s="127"/>
      <c r="E51" s="124"/>
      <c r="F51" s="15"/>
      <c r="G51" s="15"/>
      <c r="H51" s="15">
        <v>97</v>
      </c>
      <c r="I51" s="7">
        <f>H51</f>
        <v>97</v>
      </c>
    </row>
    <row r="52" spans="1:9" s="8" customFormat="1" ht="15.75">
      <c r="B52" s="128"/>
      <c r="C52" s="128"/>
      <c r="D52" s="128"/>
      <c r="E52" s="128"/>
      <c r="H52" s="30"/>
    </row>
    <row r="53" spans="1:9" s="8" customFormat="1" ht="23.25">
      <c r="A53" s="163" t="s">
        <v>190</v>
      </c>
      <c r="B53" s="163"/>
      <c r="C53" s="163"/>
      <c r="D53" s="163"/>
      <c r="E53" s="163"/>
      <c r="F53" s="163"/>
      <c r="G53" s="163"/>
      <c r="H53" s="163"/>
      <c r="I53" s="163"/>
    </row>
    <row r="54" spans="1:9" s="8" customFormat="1" ht="60">
      <c r="A54" s="5" t="s">
        <v>1</v>
      </c>
      <c r="B54" s="125"/>
      <c r="C54" s="125"/>
      <c r="D54" s="125"/>
      <c r="E54" s="126"/>
      <c r="F54" s="2" t="s">
        <v>153</v>
      </c>
      <c r="G54" s="2" t="s">
        <v>265</v>
      </c>
      <c r="H54" s="2" t="s">
        <v>478</v>
      </c>
      <c r="I54" s="7" t="s">
        <v>154</v>
      </c>
    </row>
    <row r="55" spans="1:9" s="8" customFormat="1" ht="15.75">
      <c r="A55" s="5">
        <v>1</v>
      </c>
      <c r="B55" s="124" t="s">
        <v>191</v>
      </c>
      <c r="C55" s="124"/>
      <c r="D55" s="127" t="s">
        <v>192</v>
      </c>
      <c r="E55" s="124"/>
      <c r="F55" s="15">
        <f>100</f>
        <v>100</v>
      </c>
      <c r="G55" s="15"/>
      <c r="H55" s="15"/>
      <c r="I55" s="7">
        <f>F55</f>
        <v>100</v>
      </c>
    </row>
    <row r="56" spans="1:9" s="8" customFormat="1" ht="15.75">
      <c r="A56" s="5"/>
      <c r="B56" s="124"/>
      <c r="C56" s="124"/>
      <c r="D56" s="127"/>
      <c r="E56" s="124"/>
      <c r="F56" s="15"/>
      <c r="G56" s="15"/>
      <c r="H56" s="15"/>
      <c r="I56" s="7"/>
    </row>
    <row r="57" spans="1:9" s="8" customFormat="1" ht="15.75">
      <c r="A57" s="130"/>
      <c r="B57" s="131"/>
      <c r="C57" s="131"/>
      <c r="D57" s="132"/>
      <c r="E57" s="131"/>
      <c r="F57" s="122"/>
      <c r="G57" s="122"/>
      <c r="H57" s="122"/>
      <c r="I57" s="133"/>
    </row>
    <row r="58" spans="1:9" s="8" customFormat="1" ht="15.75">
      <c r="A58" s="130"/>
      <c r="B58" s="131"/>
      <c r="C58" s="131"/>
      <c r="D58" s="132"/>
      <c r="E58" s="131"/>
      <c r="F58" s="122"/>
      <c r="G58" s="122"/>
      <c r="H58" s="122"/>
      <c r="I58" s="133"/>
    </row>
    <row r="59" spans="1:9" ht="23.25">
      <c r="A59" s="163" t="s">
        <v>44</v>
      </c>
      <c r="B59" s="163"/>
      <c r="C59" s="163"/>
      <c r="D59" s="163"/>
      <c r="E59" s="163"/>
      <c r="F59" s="163"/>
      <c r="G59" s="163"/>
      <c r="H59" s="163"/>
      <c r="I59" s="163"/>
    </row>
    <row r="60" spans="1:9" ht="60">
      <c r="A60" s="5" t="s">
        <v>1</v>
      </c>
      <c r="B60" s="125"/>
      <c r="C60" s="125"/>
      <c r="D60" s="125"/>
      <c r="E60" s="126"/>
      <c r="F60" s="2" t="s">
        <v>153</v>
      </c>
      <c r="G60" s="2" t="s">
        <v>265</v>
      </c>
      <c r="H60" s="2" t="s">
        <v>478</v>
      </c>
      <c r="I60" s="7" t="s">
        <v>154</v>
      </c>
    </row>
    <row r="61" spans="1:9" ht="15.75">
      <c r="A61" s="6">
        <v>1</v>
      </c>
      <c r="B61" s="124" t="s">
        <v>568</v>
      </c>
      <c r="C61" s="124"/>
      <c r="D61" s="127" t="s">
        <v>520</v>
      </c>
      <c r="E61" s="124"/>
      <c r="F61" s="15"/>
      <c r="G61" s="15"/>
      <c r="H61" s="15">
        <v>106</v>
      </c>
      <c r="I61" s="12">
        <f>H61</f>
        <v>106</v>
      </c>
    </row>
    <row r="62" spans="1:9" s="8" customFormat="1" ht="15.75">
      <c r="A62" s="6">
        <v>2</v>
      </c>
      <c r="B62" s="124" t="s">
        <v>522</v>
      </c>
      <c r="C62" s="124"/>
      <c r="D62" s="127" t="s">
        <v>515</v>
      </c>
      <c r="E62" s="124"/>
      <c r="F62" s="15"/>
      <c r="G62" s="15"/>
      <c r="H62" s="15">
        <v>102</v>
      </c>
      <c r="I62" s="12">
        <f>H62</f>
        <v>102</v>
      </c>
    </row>
    <row r="63" spans="1:9" s="8" customFormat="1" ht="15.75">
      <c r="A63" s="6">
        <v>3</v>
      </c>
      <c r="B63" s="124" t="s">
        <v>569</v>
      </c>
      <c r="C63" s="124"/>
      <c r="D63" s="127" t="s">
        <v>520</v>
      </c>
      <c r="E63" s="124"/>
      <c r="F63" s="15"/>
      <c r="G63" s="15"/>
      <c r="H63" s="15">
        <v>98</v>
      </c>
      <c r="I63" s="12">
        <f>H63</f>
        <v>98</v>
      </c>
    </row>
  </sheetData>
  <sortState xmlns:xlrd2="http://schemas.microsoft.com/office/spreadsheetml/2017/richdata2" ref="A61:I63">
    <sortCondition descending="1" ref="I61:I63"/>
  </sortState>
  <mergeCells count="5">
    <mergeCell ref="A6:I6"/>
    <mergeCell ref="A43:I43"/>
    <mergeCell ref="A59:I59"/>
    <mergeCell ref="A1:I1"/>
    <mergeCell ref="A53:I5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63DAC-D2B8-4EC5-B911-FFFED00F16ED}">
  <dimension ref="A1:K52"/>
  <sheetViews>
    <sheetView topLeftCell="A34" workbookViewId="0">
      <selection activeCell="I54" sqref="I54:I55"/>
    </sheetView>
  </sheetViews>
  <sheetFormatPr defaultRowHeight="15"/>
  <cols>
    <col min="2" max="2" width="31.28515625" bestFit="1" customWidth="1"/>
    <col min="3" max="3" width="9.85546875" style="8" customWidth="1"/>
    <col min="4" max="4" width="18.85546875" style="8" customWidth="1"/>
    <col min="5" max="5" width="24.28515625" bestFit="1" customWidth="1"/>
    <col min="6" max="6" width="12.140625" customWidth="1"/>
    <col min="7" max="7" width="10.28515625" customWidth="1"/>
    <col min="8" max="8" width="10.85546875" customWidth="1"/>
  </cols>
  <sheetData>
    <row r="1" spans="1:9" ht="23.25">
      <c r="A1" s="163" t="s">
        <v>124</v>
      </c>
      <c r="B1" s="163"/>
      <c r="C1" s="163"/>
      <c r="D1" s="163"/>
      <c r="E1" s="163"/>
      <c r="F1" s="163"/>
      <c r="G1" s="163"/>
      <c r="H1" s="163"/>
      <c r="I1" s="163"/>
    </row>
    <row r="2" spans="1:9" ht="45">
      <c r="A2" s="5" t="s">
        <v>1</v>
      </c>
      <c r="B2" s="1"/>
      <c r="C2" s="1"/>
      <c r="D2" s="1"/>
      <c r="E2" s="1"/>
      <c r="F2" s="2" t="s">
        <v>153</v>
      </c>
      <c r="G2" s="2" t="s">
        <v>265</v>
      </c>
      <c r="H2" s="2" t="s">
        <v>478</v>
      </c>
      <c r="I2" s="7" t="s">
        <v>154</v>
      </c>
    </row>
    <row r="3" spans="1:9" ht="15.75">
      <c r="A3" s="6">
        <v>1</v>
      </c>
      <c r="B3" s="22" t="s">
        <v>432</v>
      </c>
      <c r="C3" s="22">
        <v>2015</v>
      </c>
      <c r="D3" s="22" t="s">
        <v>420</v>
      </c>
      <c r="E3" s="1" t="s">
        <v>421</v>
      </c>
      <c r="F3" s="11"/>
      <c r="G3" s="11">
        <v>106</v>
      </c>
      <c r="H3" s="11">
        <v>102</v>
      </c>
      <c r="I3" s="10">
        <f>G3+H3</f>
        <v>208</v>
      </c>
    </row>
    <row r="4" spans="1:9" s="8" customFormat="1" ht="15.75">
      <c r="A4" s="6">
        <v>2</v>
      </c>
      <c r="B4" s="22" t="s">
        <v>433</v>
      </c>
      <c r="C4" s="22">
        <v>2014</v>
      </c>
      <c r="D4" s="22" t="s">
        <v>420</v>
      </c>
      <c r="E4" s="1" t="s">
        <v>421</v>
      </c>
      <c r="F4" s="11"/>
      <c r="G4" s="11">
        <v>102</v>
      </c>
      <c r="H4" s="11">
        <v>98</v>
      </c>
      <c r="I4" s="10">
        <f>G4+H4</f>
        <v>200</v>
      </c>
    </row>
    <row r="5" spans="1:9" s="8" customFormat="1" ht="15.75">
      <c r="A5" s="6">
        <v>3</v>
      </c>
      <c r="B5" s="22" t="s">
        <v>521</v>
      </c>
      <c r="C5" s="22"/>
      <c r="D5" s="22" t="s">
        <v>420</v>
      </c>
      <c r="E5" s="1" t="s">
        <v>421</v>
      </c>
      <c r="F5" s="11"/>
      <c r="G5" s="11"/>
      <c r="H5" s="11">
        <f>106</f>
        <v>106</v>
      </c>
      <c r="I5" s="10">
        <f>G5+H5</f>
        <v>106</v>
      </c>
    </row>
    <row r="6" spans="1:9" s="8" customFormat="1" ht="15.75">
      <c r="A6" s="6">
        <v>4</v>
      </c>
      <c r="B6" s="22" t="s">
        <v>102</v>
      </c>
      <c r="C6" s="22">
        <v>2016</v>
      </c>
      <c r="D6" s="22" t="s">
        <v>417</v>
      </c>
      <c r="E6" s="1" t="s">
        <v>418</v>
      </c>
      <c r="F6" s="11"/>
      <c r="G6" s="11">
        <v>98</v>
      </c>
      <c r="H6" s="11"/>
      <c r="I6" s="10">
        <f>G6+H6</f>
        <v>98</v>
      </c>
    </row>
    <row r="8" spans="1:9" s="8" customFormat="1" ht="23.25">
      <c r="A8" s="163" t="s">
        <v>60</v>
      </c>
      <c r="B8" s="163"/>
      <c r="C8" s="163"/>
      <c r="D8" s="163"/>
      <c r="E8" s="163"/>
      <c r="F8" s="163"/>
      <c r="G8" s="163"/>
      <c r="H8" s="163"/>
      <c r="I8" s="163"/>
    </row>
    <row r="9" spans="1:9" s="8" customFormat="1" ht="45">
      <c r="A9" s="5" t="s">
        <v>1</v>
      </c>
      <c r="B9" s="1"/>
      <c r="C9" s="1"/>
      <c r="D9" s="1"/>
      <c r="E9" s="1"/>
      <c r="F9" s="2" t="s">
        <v>153</v>
      </c>
      <c r="G9" s="2" t="s">
        <v>265</v>
      </c>
      <c r="H9" s="2" t="s">
        <v>478</v>
      </c>
      <c r="I9" s="7" t="s">
        <v>154</v>
      </c>
    </row>
    <row r="10" spans="1:9" s="8" customFormat="1" ht="15.75">
      <c r="A10" s="6"/>
      <c r="B10" s="1"/>
      <c r="C10" s="1"/>
      <c r="D10" s="1"/>
      <c r="E10" s="1"/>
      <c r="F10" s="11"/>
      <c r="G10" s="15"/>
      <c r="H10" s="11"/>
      <c r="I10" s="10">
        <f>H10</f>
        <v>0</v>
      </c>
    </row>
    <row r="11" spans="1:9" s="8" customFormat="1"/>
    <row r="12" spans="1:9" s="8" customFormat="1" ht="23.25">
      <c r="A12" s="163" t="s">
        <v>58</v>
      </c>
      <c r="B12" s="163"/>
      <c r="C12" s="163"/>
      <c r="D12" s="163"/>
      <c r="E12" s="163"/>
      <c r="F12" s="163"/>
      <c r="G12" s="163"/>
      <c r="H12" s="163"/>
      <c r="I12" s="163"/>
    </row>
    <row r="13" spans="1:9" s="8" customFormat="1" ht="45">
      <c r="A13" s="5" t="s">
        <v>1</v>
      </c>
      <c r="B13" s="1"/>
      <c r="C13" s="1"/>
      <c r="D13" s="1"/>
      <c r="E13" s="1"/>
      <c r="F13" s="2" t="s">
        <v>153</v>
      </c>
      <c r="G13" s="2" t="s">
        <v>265</v>
      </c>
      <c r="H13" s="2" t="s">
        <v>478</v>
      </c>
      <c r="I13" s="7" t="s">
        <v>154</v>
      </c>
    </row>
    <row r="14" spans="1:9" s="8" customFormat="1" ht="15.75">
      <c r="A14" s="5">
        <v>1</v>
      </c>
      <c r="B14" s="22" t="s">
        <v>527</v>
      </c>
      <c r="C14" s="22"/>
      <c r="D14" s="22" t="s">
        <v>520</v>
      </c>
      <c r="E14" s="1"/>
      <c r="F14" s="2"/>
      <c r="G14" s="2"/>
      <c r="H14" s="11">
        <v>109</v>
      </c>
      <c r="I14" s="7">
        <f>H14</f>
        <v>109</v>
      </c>
    </row>
    <row r="15" spans="1:9" s="8" customFormat="1" ht="15.75">
      <c r="A15" s="5">
        <v>2</v>
      </c>
      <c r="B15" s="22" t="s">
        <v>528</v>
      </c>
      <c r="C15" s="22"/>
      <c r="D15" s="22" t="s">
        <v>520</v>
      </c>
      <c r="E15" s="1"/>
      <c r="F15" s="2"/>
      <c r="G15" s="2"/>
      <c r="H15" s="11">
        <v>105</v>
      </c>
      <c r="I15" s="7">
        <f t="shared" ref="I15:I17" si="0">H15</f>
        <v>105</v>
      </c>
    </row>
    <row r="16" spans="1:9" s="8" customFormat="1" ht="15.75">
      <c r="A16" s="5">
        <v>3</v>
      </c>
      <c r="B16" s="22" t="s">
        <v>529</v>
      </c>
      <c r="C16" s="22"/>
      <c r="D16" s="22" t="s">
        <v>520</v>
      </c>
      <c r="E16" s="1"/>
      <c r="F16" s="2"/>
      <c r="G16" s="2"/>
      <c r="H16" s="11">
        <v>101</v>
      </c>
      <c r="I16" s="7">
        <f t="shared" si="0"/>
        <v>101</v>
      </c>
    </row>
    <row r="17" spans="1:11" s="8" customFormat="1" ht="15.75">
      <c r="A17" s="5">
        <v>4</v>
      </c>
      <c r="B17" s="22" t="s">
        <v>530</v>
      </c>
      <c r="C17" s="22"/>
      <c r="D17" s="22" t="s">
        <v>515</v>
      </c>
      <c r="E17" s="1"/>
      <c r="F17" s="2"/>
      <c r="G17" s="2"/>
      <c r="H17" s="11">
        <v>97</v>
      </c>
      <c r="I17" s="7">
        <f t="shared" si="0"/>
        <v>97</v>
      </c>
    </row>
    <row r="18" spans="1:11" s="8" customFormat="1"/>
    <row r="19" spans="1:11" s="8" customFormat="1" ht="23.25">
      <c r="A19" s="163" t="s">
        <v>59</v>
      </c>
      <c r="B19" s="163"/>
      <c r="C19" s="163"/>
      <c r="D19" s="163"/>
      <c r="E19" s="163"/>
      <c r="F19" s="163"/>
      <c r="G19" s="163"/>
      <c r="H19" s="163"/>
      <c r="I19" s="163"/>
    </row>
    <row r="20" spans="1:11" s="8" customFormat="1" ht="45">
      <c r="A20" s="5" t="s">
        <v>1</v>
      </c>
      <c r="B20" s="1"/>
      <c r="C20" s="1"/>
      <c r="D20" s="1"/>
      <c r="E20" s="1"/>
      <c r="F20" s="2" t="s">
        <v>153</v>
      </c>
      <c r="G20" s="2" t="s">
        <v>265</v>
      </c>
      <c r="H20" s="2" t="s">
        <v>478</v>
      </c>
      <c r="I20" s="7" t="s">
        <v>154</v>
      </c>
    </row>
    <row r="21" spans="1:11" s="8" customFormat="1" ht="15.75">
      <c r="A21" s="6">
        <v>1</v>
      </c>
      <c r="B21" s="1" t="s">
        <v>196</v>
      </c>
      <c r="C21" s="1"/>
      <c r="D21" s="1"/>
      <c r="E21" s="1" t="s">
        <v>192</v>
      </c>
      <c r="F21" s="11">
        <f>100</f>
        <v>100</v>
      </c>
      <c r="G21" s="15"/>
      <c r="H21" s="11"/>
      <c r="I21" s="10">
        <f>F21</f>
        <v>100</v>
      </c>
    </row>
    <row r="22" spans="1:11" s="8" customFormat="1"/>
    <row r="23" spans="1:11" s="8" customFormat="1"/>
    <row r="24" spans="1:11" ht="23.25">
      <c r="A24" s="163" t="s">
        <v>56</v>
      </c>
      <c r="B24" s="163"/>
      <c r="C24" s="163"/>
      <c r="D24" s="163"/>
      <c r="E24" s="163"/>
      <c r="F24" s="163"/>
      <c r="G24" s="163"/>
      <c r="H24" s="163"/>
      <c r="I24" s="163"/>
    </row>
    <row r="25" spans="1:11" ht="45">
      <c r="A25" s="5" t="s">
        <v>1</v>
      </c>
      <c r="B25" s="1"/>
      <c r="C25" s="1"/>
      <c r="D25" s="1"/>
      <c r="E25" s="1"/>
      <c r="F25" s="2" t="s">
        <v>153</v>
      </c>
      <c r="G25" s="2" t="s">
        <v>265</v>
      </c>
      <c r="H25" s="2" t="s">
        <v>478</v>
      </c>
      <c r="I25" s="7" t="s">
        <v>154</v>
      </c>
      <c r="K25" s="30"/>
    </row>
    <row r="26" spans="1:11" ht="15.75">
      <c r="A26" s="6">
        <v>1</v>
      </c>
      <c r="B26" s="121"/>
      <c r="C26" s="121"/>
      <c r="D26" s="121"/>
      <c r="E26" s="84"/>
      <c r="F26" s="11"/>
      <c r="G26" s="15"/>
      <c r="H26" s="11"/>
      <c r="I26" s="10">
        <f>H26</f>
        <v>0</v>
      </c>
    </row>
    <row r="28" spans="1:11" ht="23.25">
      <c r="A28" s="163" t="s">
        <v>90</v>
      </c>
      <c r="B28" s="163"/>
      <c r="C28" s="163"/>
      <c r="D28" s="163"/>
      <c r="E28" s="163"/>
      <c r="F28" s="163"/>
      <c r="G28" s="163"/>
      <c r="H28" s="163"/>
      <c r="I28" s="163"/>
    </row>
    <row r="29" spans="1:11" ht="45">
      <c r="A29" s="5" t="s">
        <v>1</v>
      </c>
      <c r="B29" s="1"/>
      <c r="C29" s="1"/>
      <c r="D29" s="1"/>
      <c r="E29" s="1"/>
      <c r="F29" s="2" t="s">
        <v>153</v>
      </c>
      <c r="G29" s="2" t="s">
        <v>265</v>
      </c>
      <c r="H29" s="2" t="s">
        <v>478</v>
      </c>
      <c r="I29" s="7" t="s">
        <v>154</v>
      </c>
    </row>
    <row r="30" spans="1:11" s="8" customFormat="1" ht="15.75">
      <c r="A30" s="5"/>
      <c r="B30" s="1"/>
      <c r="C30" s="1"/>
      <c r="D30" s="1"/>
      <c r="E30" s="1"/>
      <c r="F30" s="2"/>
      <c r="G30" s="2"/>
      <c r="H30" s="2"/>
      <c r="I30" s="7" t="e">
        <f>#REF!</f>
        <v>#REF!</v>
      </c>
    </row>
    <row r="31" spans="1:11" ht="15.75">
      <c r="A31" s="6"/>
      <c r="B31" s="84"/>
      <c r="C31" s="84"/>
      <c r="D31" s="84"/>
      <c r="E31" s="84"/>
      <c r="F31" s="11"/>
      <c r="G31" s="15"/>
      <c r="H31" s="11"/>
      <c r="I31" s="10" t="e">
        <f>#REF!</f>
        <v>#REF!</v>
      </c>
    </row>
    <row r="33" spans="1:9" s="8" customFormat="1" ht="23.25">
      <c r="A33" s="163" t="s">
        <v>95</v>
      </c>
      <c r="B33" s="163"/>
      <c r="C33" s="163"/>
      <c r="D33" s="163"/>
      <c r="E33" s="163"/>
      <c r="F33" s="163"/>
      <c r="G33" s="163"/>
      <c r="H33" s="163"/>
      <c r="I33" s="163"/>
    </row>
    <row r="34" spans="1:9" s="8" customFormat="1" ht="45">
      <c r="A34" s="5" t="s">
        <v>1</v>
      </c>
      <c r="B34" s="1"/>
      <c r="C34" s="1"/>
      <c r="D34" s="1"/>
      <c r="E34" s="1"/>
      <c r="F34" s="2" t="s">
        <v>153</v>
      </c>
      <c r="G34" s="2" t="s">
        <v>265</v>
      </c>
      <c r="H34" s="2" t="s">
        <v>478</v>
      </c>
      <c r="I34" s="7" t="s">
        <v>154</v>
      </c>
    </row>
    <row r="35" spans="1:9" s="8" customFormat="1" ht="15.75">
      <c r="A35" s="5">
        <v>1</v>
      </c>
      <c r="B35" s="129"/>
      <c r="C35" s="129"/>
      <c r="D35" s="129"/>
      <c r="E35" s="24"/>
      <c r="F35" s="2"/>
      <c r="G35" s="81"/>
      <c r="H35" s="11"/>
      <c r="I35" s="7"/>
    </row>
    <row r="36" spans="1:9" s="8" customFormat="1" ht="15.75">
      <c r="A36" s="5">
        <v>2</v>
      </c>
      <c r="B36" s="129"/>
      <c r="C36" s="129"/>
      <c r="D36" s="129"/>
      <c r="E36" s="24"/>
      <c r="F36" s="2"/>
      <c r="G36" s="81"/>
      <c r="H36" s="11"/>
      <c r="I36" s="7"/>
    </row>
    <row r="37" spans="1:9" s="8" customFormat="1"/>
    <row r="38" spans="1:9" s="8" customFormat="1" ht="23.25">
      <c r="A38" s="163" t="s">
        <v>123</v>
      </c>
      <c r="B38" s="163"/>
      <c r="C38" s="163"/>
      <c r="D38" s="163"/>
      <c r="E38" s="163"/>
      <c r="F38" s="163"/>
      <c r="G38" s="163"/>
      <c r="H38" s="163"/>
      <c r="I38" s="163"/>
    </row>
    <row r="39" spans="1:9" s="8" customFormat="1" ht="45">
      <c r="A39" s="5" t="s">
        <v>1</v>
      </c>
      <c r="B39" s="1"/>
      <c r="C39" s="1"/>
      <c r="D39" s="1"/>
      <c r="E39" s="1"/>
      <c r="F39" s="2" t="s">
        <v>153</v>
      </c>
      <c r="G39" s="2" t="s">
        <v>265</v>
      </c>
      <c r="H39" s="2" t="s">
        <v>478</v>
      </c>
      <c r="I39" s="7" t="s">
        <v>154</v>
      </c>
    </row>
    <row r="40" spans="1:9" s="8" customFormat="1" ht="15.75">
      <c r="A40" s="5">
        <v>1</v>
      </c>
      <c r="B40" s="1" t="s">
        <v>193</v>
      </c>
      <c r="C40" s="1"/>
      <c r="D40" s="1"/>
      <c r="E40" s="1" t="s">
        <v>173</v>
      </c>
      <c r="F40" s="11">
        <v>106</v>
      </c>
      <c r="G40" s="2"/>
      <c r="H40" s="2"/>
      <c r="I40" s="7">
        <f>F40</f>
        <v>106</v>
      </c>
    </row>
    <row r="41" spans="1:9" s="8" customFormat="1" ht="15.75">
      <c r="A41" s="6">
        <v>2</v>
      </c>
      <c r="B41" s="1" t="s">
        <v>194</v>
      </c>
      <c r="C41" s="1"/>
      <c r="D41" s="1"/>
      <c r="E41" s="1" t="s">
        <v>71</v>
      </c>
      <c r="F41" s="11">
        <v>102</v>
      </c>
      <c r="G41" s="15"/>
      <c r="H41" s="11"/>
      <c r="I41" s="7">
        <f t="shared" ref="I41:I42" si="1">F41</f>
        <v>102</v>
      </c>
    </row>
    <row r="42" spans="1:9" s="8" customFormat="1" ht="15.75">
      <c r="A42" s="5">
        <v>3</v>
      </c>
      <c r="B42" s="1" t="s">
        <v>156</v>
      </c>
      <c r="C42" s="1"/>
      <c r="D42" s="1"/>
      <c r="E42" s="1" t="s">
        <v>71</v>
      </c>
      <c r="F42" s="11">
        <v>98</v>
      </c>
      <c r="G42" s="2"/>
      <c r="H42" s="2"/>
      <c r="I42" s="7">
        <f t="shared" si="1"/>
        <v>98</v>
      </c>
    </row>
    <row r="43" spans="1:9" s="8" customFormat="1"/>
    <row r="44" spans="1:9" ht="23.25">
      <c r="A44" s="163" t="s">
        <v>57</v>
      </c>
      <c r="B44" s="163"/>
      <c r="C44" s="163"/>
      <c r="D44" s="163"/>
      <c r="E44" s="163"/>
      <c r="F44" s="163"/>
      <c r="G44" s="163"/>
      <c r="H44" s="163"/>
      <c r="I44" s="163"/>
    </row>
    <row r="45" spans="1:9" ht="45">
      <c r="A45" s="5" t="s">
        <v>1</v>
      </c>
      <c r="B45" s="1"/>
      <c r="C45" s="1"/>
      <c r="D45" s="1"/>
      <c r="E45" s="1"/>
      <c r="F45" s="2" t="s">
        <v>153</v>
      </c>
      <c r="G45" s="2" t="s">
        <v>265</v>
      </c>
      <c r="H45" s="2" t="s">
        <v>478</v>
      </c>
      <c r="I45" s="7" t="s">
        <v>154</v>
      </c>
    </row>
    <row r="46" spans="1:9" s="8" customFormat="1" ht="15.75">
      <c r="A46" s="5">
        <v>1</v>
      </c>
      <c r="B46" s="1" t="s">
        <v>195</v>
      </c>
      <c r="C46" s="1"/>
      <c r="D46" s="1"/>
      <c r="E46" s="1" t="s">
        <v>173</v>
      </c>
      <c r="F46" s="11">
        <f>100</f>
        <v>100</v>
      </c>
      <c r="G46" s="2"/>
      <c r="H46" s="11"/>
      <c r="I46" s="7">
        <f>F46</f>
        <v>100</v>
      </c>
    </row>
    <row r="47" spans="1:9" ht="15.75">
      <c r="A47" s="6"/>
      <c r="B47" s="84"/>
      <c r="C47" s="84"/>
      <c r="D47" s="84"/>
      <c r="E47" s="84"/>
      <c r="F47" s="11"/>
      <c r="G47" s="15"/>
      <c r="H47" s="11"/>
      <c r="I47" s="7"/>
    </row>
    <row r="49" spans="1:9" ht="23.25">
      <c r="A49" s="163" t="s">
        <v>61</v>
      </c>
      <c r="B49" s="163"/>
      <c r="C49" s="163"/>
      <c r="D49" s="163"/>
      <c r="E49" s="163"/>
      <c r="F49" s="163"/>
      <c r="G49" s="163"/>
      <c r="H49" s="163"/>
      <c r="I49" s="163"/>
    </row>
    <row r="50" spans="1:9" ht="45">
      <c r="A50" s="5" t="s">
        <v>1</v>
      </c>
      <c r="B50" s="1"/>
      <c r="C50" s="1"/>
      <c r="D50" s="1"/>
      <c r="E50" s="1"/>
      <c r="F50" s="2" t="s">
        <v>153</v>
      </c>
      <c r="G50" s="2" t="s">
        <v>265</v>
      </c>
      <c r="H50" s="2" t="s">
        <v>478</v>
      </c>
      <c r="I50" s="7" t="s">
        <v>154</v>
      </c>
    </row>
    <row r="51" spans="1:9" s="8" customFormat="1" ht="15.75">
      <c r="A51" s="5">
        <v>1</v>
      </c>
      <c r="B51" s="1" t="s">
        <v>552</v>
      </c>
      <c r="C51" s="1"/>
      <c r="D51" s="1" t="s">
        <v>507</v>
      </c>
      <c r="E51" s="1"/>
      <c r="F51" s="11"/>
      <c r="G51" s="2"/>
      <c r="H51" s="11">
        <v>103</v>
      </c>
      <c r="I51" s="7">
        <f>H51</f>
        <v>103</v>
      </c>
    </row>
    <row r="52" spans="1:9" s="8" customFormat="1" ht="15.75">
      <c r="A52" s="6">
        <v>2</v>
      </c>
      <c r="B52" s="1" t="s">
        <v>553</v>
      </c>
      <c r="C52" s="1"/>
      <c r="D52" s="1" t="s">
        <v>505</v>
      </c>
      <c r="E52" s="1"/>
      <c r="F52" s="11"/>
      <c r="G52" s="15"/>
      <c r="H52" s="11">
        <v>99</v>
      </c>
      <c r="I52" s="7">
        <f>H52</f>
        <v>99</v>
      </c>
    </row>
  </sheetData>
  <sortState xmlns:xlrd2="http://schemas.microsoft.com/office/spreadsheetml/2017/richdata2" ref="A3:I6">
    <sortCondition descending="1" ref="I3:I6"/>
  </sortState>
  <mergeCells count="10">
    <mergeCell ref="A49:I49"/>
    <mergeCell ref="A1:I1"/>
    <mergeCell ref="A24:I24"/>
    <mergeCell ref="A28:I28"/>
    <mergeCell ref="A44:I44"/>
    <mergeCell ref="A12:I12"/>
    <mergeCell ref="A19:I19"/>
    <mergeCell ref="A8:I8"/>
    <mergeCell ref="A33:I33"/>
    <mergeCell ref="A38:I3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5"/>
  <sheetViews>
    <sheetView zoomScale="90" zoomScaleNormal="90" workbookViewId="0">
      <selection activeCell="H2" sqref="H2"/>
    </sheetView>
  </sheetViews>
  <sheetFormatPr defaultRowHeight="15"/>
  <cols>
    <col min="2" max="2" width="18.42578125" bestFit="1" customWidth="1"/>
    <col min="3" max="3" width="9.140625" style="33"/>
    <col min="4" max="4" width="30.7109375" bestFit="1" customWidth="1"/>
    <col min="5" max="5" width="15.5703125" bestFit="1" customWidth="1"/>
    <col min="6" max="6" width="12.85546875" customWidth="1"/>
    <col min="7" max="7" width="10.28515625" customWidth="1"/>
    <col min="8" max="8" width="12.42578125" customWidth="1"/>
  </cols>
  <sheetData>
    <row r="1" spans="1:18" ht="23.25">
      <c r="A1" s="163" t="s">
        <v>22</v>
      </c>
      <c r="B1" s="163"/>
      <c r="C1" s="163"/>
      <c r="D1" s="163"/>
      <c r="E1" s="163"/>
      <c r="F1" s="163"/>
      <c r="G1" s="163"/>
      <c r="H1" s="163"/>
      <c r="I1" s="163"/>
    </row>
    <row r="2" spans="1:18" ht="60">
      <c r="A2" s="5" t="s">
        <v>1</v>
      </c>
      <c r="B2" s="1"/>
      <c r="C2" s="3"/>
      <c r="D2" s="1"/>
      <c r="E2" s="1"/>
      <c r="F2" s="2" t="s">
        <v>153</v>
      </c>
      <c r="G2" s="2" t="s">
        <v>265</v>
      </c>
      <c r="H2" s="2" t="s">
        <v>478</v>
      </c>
      <c r="I2" s="7" t="s">
        <v>154</v>
      </c>
    </row>
    <row r="3" spans="1:18" ht="15.75">
      <c r="A3" s="6">
        <v>1</v>
      </c>
      <c r="B3" s="83" t="s">
        <v>218</v>
      </c>
      <c r="C3" s="82">
        <v>2009</v>
      </c>
      <c r="D3" s="83" t="s">
        <v>291</v>
      </c>
      <c r="E3" s="83"/>
      <c r="F3" s="11"/>
      <c r="G3" s="11">
        <f>103</f>
        <v>103</v>
      </c>
      <c r="H3" s="11">
        <v>102</v>
      </c>
      <c r="I3" s="10">
        <f>G3+H3</f>
        <v>205</v>
      </c>
    </row>
    <row r="4" spans="1:18" ht="15.75">
      <c r="A4" s="6">
        <v>1</v>
      </c>
      <c r="B4" s="83" t="s">
        <v>219</v>
      </c>
      <c r="C4" s="82">
        <v>2009</v>
      </c>
      <c r="D4" s="83" t="s">
        <v>71</v>
      </c>
      <c r="E4" s="102"/>
      <c r="F4" s="11"/>
      <c r="G4" s="11">
        <f>99</f>
        <v>99</v>
      </c>
      <c r="H4" s="11">
        <v>106</v>
      </c>
      <c r="I4" s="10">
        <f t="shared" ref="I4:I5" si="0">G4+H4</f>
        <v>205</v>
      </c>
    </row>
    <row r="5" spans="1:18" ht="15.75">
      <c r="A5" s="6">
        <v>3</v>
      </c>
      <c r="B5" s="83" t="s">
        <v>489</v>
      </c>
      <c r="C5" s="82"/>
      <c r="D5" s="83" t="s">
        <v>490</v>
      </c>
      <c r="E5" s="102"/>
      <c r="F5" s="11"/>
      <c r="G5" s="11"/>
      <c r="H5" s="11">
        <v>98</v>
      </c>
      <c r="I5" s="10">
        <f t="shared" si="0"/>
        <v>98</v>
      </c>
      <c r="J5" s="8"/>
      <c r="K5" s="8"/>
      <c r="L5" s="8"/>
      <c r="M5" s="8"/>
      <c r="N5" s="8"/>
      <c r="O5" s="8"/>
      <c r="P5" s="8"/>
      <c r="Q5" s="8"/>
      <c r="R5" s="8"/>
    </row>
  </sheetData>
  <sortState xmlns:xlrd2="http://schemas.microsoft.com/office/spreadsheetml/2017/richdata2" ref="A3:I3">
    <sortCondition descending="1" ref="I3"/>
  </sortState>
  <mergeCells count="1">
    <mergeCell ref="A1:I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9"/>
  <sheetViews>
    <sheetView zoomScale="80" zoomScaleNormal="80" workbookViewId="0">
      <selection activeCell="G2" sqref="G2"/>
    </sheetView>
  </sheetViews>
  <sheetFormatPr defaultRowHeight="15"/>
  <cols>
    <col min="2" max="2" width="19.85546875" bestFit="1" customWidth="1"/>
    <col min="3" max="3" width="5.28515625" style="97" customWidth="1"/>
    <col min="4" max="4" width="25" bestFit="1" customWidth="1"/>
    <col min="5" max="5" width="13.140625" customWidth="1"/>
    <col min="6" max="6" width="11.28515625" bestFit="1" customWidth="1"/>
    <col min="7" max="7" width="13.5703125" customWidth="1"/>
    <col min="8" max="8" width="19.140625" customWidth="1"/>
  </cols>
  <sheetData>
    <row r="1" spans="1:14" ht="38.25" customHeight="1">
      <c r="A1" s="163" t="s">
        <v>0</v>
      </c>
      <c r="B1" s="163"/>
      <c r="C1" s="163"/>
      <c r="D1" s="163"/>
      <c r="E1" s="163"/>
      <c r="F1" s="163"/>
      <c r="G1" s="163"/>
      <c r="H1" s="163"/>
      <c r="I1" s="14"/>
      <c r="J1" s="14"/>
      <c r="K1" s="14"/>
      <c r="L1" s="14"/>
      <c r="M1" s="14"/>
      <c r="N1" s="14"/>
    </row>
    <row r="2" spans="1:14" ht="60">
      <c r="A2" s="5" t="s">
        <v>1</v>
      </c>
      <c r="B2" s="1"/>
      <c r="C2" s="96"/>
      <c r="D2" s="1"/>
      <c r="E2" s="2" t="s">
        <v>153</v>
      </c>
      <c r="F2" s="2" t="s">
        <v>265</v>
      </c>
      <c r="G2" s="2" t="s">
        <v>478</v>
      </c>
      <c r="H2" s="7" t="s">
        <v>154</v>
      </c>
    </row>
    <row r="3" spans="1:14" ht="15.75">
      <c r="A3" s="6">
        <v>1</v>
      </c>
      <c r="B3" s="83" t="s">
        <v>237</v>
      </c>
      <c r="C3" s="82">
        <v>2006</v>
      </c>
      <c r="D3" s="70" t="s">
        <v>210</v>
      </c>
      <c r="E3" s="11">
        <v>135</v>
      </c>
      <c r="F3" s="11">
        <f>141</f>
        <v>141</v>
      </c>
      <c r="G3" s="11">
        <f>121</f>
        <v>121</v>
      </c>
      <c r="H3" s="10">
        <f>E3+F3+G3</f>
        <v>397</v>
      </c>
    </row>
    <row r="4" spans="1:14" ht="15.75">
      <c r="A4" s="6">
        <v>2</v>
      </c>
      <c r="B4" s="83" t="s">
        <v>63</v>
      </c>
      <c r="C4" s="82">
        <v>2008</v>
      </c>
      <c r="D4" s="70" t="s">
        <v>13</v>
      </c>
      <c r="E4" s="11">
        <v>139</v>
      </c>
      <c r="F4" s="11">
        <f>137</f>
        <v>137</v>
      </c>
      <c r="G4" s="11">
        <f>117</f>
        <v>117</v>
      </c>
      <c r="H4" s="10">
        <f>E4+F4+G4</f>
        <v>393</v>
      </c>
    </row>
    <row r="5" spans="1:14" ht="15.75">
      <c r="A5" s="6">
        <v>3</v>
      </c>
      <c r="B5" s="83" t="s">
        <v>100</v>
      </c>
      <c r="C5" s="82">
        <v>2006</v>
      </c>
      <c r="D5" s="70" t="s">
        <v>152</v>
      </c>
      <c r="E5" s="11">
        <v>131</v>
      </c>
      <c r="F5" s="11">
        <f>118</f>
        <v>118</v>
      </c>
      <c r="G5" s="11">
        <v>109</v>
      </c>
      <c r="H5" s="10">
        <f>E5+F5+G5</f>
        <v>358</v>
      </c>
    </row>
    <row r="6" spans="1:14" ht="15.75">
      <c r="A6" s="6">
        <v>4</v>
      </c>
      <c r="B6" s="83" t="s">
        <v>238</v>
      </c>
      <c r="C6" s="82">
        <v>2008</v>
      </c>
      <c r="D6" s="70" t="s">
        <v>174</v>
      </c>
      <c r="E6" s="11">
        <v>127</v>
      </c>
      <c r="F6" s="11">
        <f>145</f>
        <v>145</v>
      </c>
      <c r="G6" s="11"/>
      <c r="H6" s="10">
        <f>E6+F6+G6</f>
        <v>272</v>
      </c>
    </row>
    <row r="7" spans="1:14" ht="15.75">
      <c r="A7" s="6">
        <v>5</v>
      </c>
      <c r="B7" s="83" t="s">
        <v>99</v>
      </c>
      <c r="C7" s="82">
        <v>2008</v>
      </c>
      <c r="D7" s="70" t="s">
        <v>152</v>
      </c>
      <c r="E7" s="11">
        <v>119</v>
      </c>
      <c r="F7" s="11">
        <f>118</f>
        <v>118</v>
      </c>
      <c r="G7" s="11"/>
      <c r="H7" s="10">
        <f>E7+F7+G7</f>
        <v>237</v>
      </c>
    </row>
    <row r="8" spans="1:14" ht="15.75">
      <c r="A8" s="6">
        <v>6</v>
      </c>
      <c r="B8" s="83" t="s">
        <v>120</v>
      </c>
      <c r="C8" s="82">
        <v>2008</v>
      </c>
      <c r="D8" s="70" t="s">
        <v>210</v>
      </c>
      <c r="E8" s="11">
        <v>123</v>
      </c>
      <c r="F8" s="11"/>
      <c r="G8" s="11">
        <f>113</f>
        <v>113</v>
      </c>
      <c r="H8" s="10">
        <f>E8+F8+G8</f>
        <v>236</v>
      </c>
    </row>
    <row r="9" spans="1:14" ht="15.75">
      <c r="A9" s="6">
        <v>7</v>
      </c>
      <c r="B9" s="83" t="s">
        <v>119</v>
      </c>
      <c r="C9" s="82">
        <v>2009</v>
      </c>
      <c r="D9" s="70"/>
      <c r="E9" s="11"/>
      <c r="F9" s="11">
        <v>129</v>
      </c>
      <c r="G9" s="11">
        <v>105</v>
      </c>
      <c r="H9" s="10">
        <f>E9+F9+G9</f>
        <v>234</v>
      </c>
    </row>
    <row r="10" spans="1:14" ht="15.75">
      <c r="A10" s="6">
        <v>8</v>
      </c>
      <c r="B10" s="83" t="s">
        <v>233</v>
      </c>
      <c r="C10" s="82">
        <v>2009</v>
      </c>
      <c r="D10" s="70" t="s">
        <v>80</v>
      </c>
      <c r="E10" s="11"/>
      <c r="F10" s="11">
        <f>125</f>
        <v>125</v>
      </c>
      <c r="G10" s="11">
        <v>101</v>
      </c>
      <c r="H10" s="10">
        <f>E10+F10+G10</f>
        <v>226</v>
      </c>
    </row>
    <row r="11" spans="1:14" ht="15.75">
      <c r="A11" s="6">
        <v>9</v>
      </c>
      <c r="B11" s="83" t="s">
        <v>303</v>
      </c>
      <c r="C11" s="82">
        <v>2009</v>
      </c>
      <c r="D11" s="70" t="s">
        <v>304</v>
      </c>
      <c r="E11" s="11"/>
      <c r="F11" s="11">
        <f>133</f>
        <v>133</v>
      </c>
      <c r="G11" s="11"/>
      <c r="H11" s="10">
        <f>E11+F11+G11</f>
        <v>133</v>
      </c>
    </row>
    <row r="12" spans="1:14" ht="15.75">
      <c r="A12" s="6">
        <v>10</v>
      </c>
      <c r="B12" s="83" t="s">
        <v>143</v>
      </c>
      <c r="C12" s="82"/>
      <c r="D12" s="70" t="s">
        <v>174</v>
      </c>
      <c r="E12" s="11">
        <v>115</v>
      </c>
      <c r="F12" s="11"/>
      <c r="G12" s="11"/>
      <c r="H12" s="10">
        <f>E12+F12+G12</f>
        <v>115</v>
      </c>
    </row>
    <row r="13" spans="1:14" ht="15.75">
      <c r="A13" s="6">
        <v>11</v>
      </c>
      <c r="B13" s="83" t="s">
        <v>305</v>
      </c>
      <c r="C13" s="82">
        <v>2009</v>
      </c>
      <c r="D13" s="70" t="s">
        <v>13</v>
      </c>
      <c r="E13" s="11"/>
      <c r="F13" s="11">
        <f>113</f>
        <v>113</v>
      </c>
      <c r="G13" s="11"/>
      <c r="H13" s="10">
        <f>E13+F13+G13</f>
        <v>113</v>
      </c>
    </row>
    <row r="14" spans="1:14" ht="15.75">
      <c r="A14" s="6">
        <v>12</v>
      </c>
      <c r="B14" s="83" t="s">
        <v>239</v>
      </c>
      <c r="C14" s="82"/>
      <c r="D14" s="70" t="s">
        <v>210</v>
      </c>
      <c r="E14" s="11">
        <v>108</v>
      </c>
      <c r="F14" s="11"/>
      <c r="G14" s="11"/>
      <c r="H14" s="10">
        <f>E14+F14+G14</f>
        <v>108</v>
      </c>
    </row>
    <row r="15" spans="1:14" ht="15.75">
      <c r="A15" s="6">
        <v>12</v>
      </c>
      <c r="B15" s="83" t="s">
        <v>240</v>
      </c>
      <c r="C15" s="82">
        <v>2005</v>
      </c>
      <c r="D15" s="70" t="s">
        <v>80</v>
      </c>
      <c r="E15" s="11">
        <v>108</v>
      </c>
      <c r="F15" s="11"/>
      <c r="G15" s="11"/>
      <c r="H15" s="10">
        <f>E15+F15+G15</f>
        <v>108</v>
      </c>
    </row>
    <row r="16" spans="1:14" ht="15.75">
      <c r="A16" s="6">
        <v>14</v>
      </c>
      <c r="B16" s="83" t="s">
        <v>306</v>
      </c>
      <c r="C16" s="82">
        <v>2009</v>
      </c>
      <c r="D16" s="70" t="s">
        <v>291</v>
      </c>
      <c r="E16" s="11"/>
      <c r="F16" s="11">
        <f>103</f>
        <v>103</v>
      </c>
      <c r="G16" s="11"/>
      <c r="H16" s="10">
        <f>E16+F16+G16</f>
        <v>103</v>
      </c>
    </row>
    <row r="17" spans="1:8" ht="15.75">
      <c r="A17" s="6">
        <v>14</v>
      </c>
      <c r="B17" s="83" t="s">
        <v>307</v>
      </c>
      <c r="C17" s="82">
        <v>2008</v>
      </c>
      <c r="D17" s="70" t="s">
        <v>291</v>
      </c>
      <c r="E17" s="11"/>
      <c r="F17" s="11">
        <f>103</f>
        <v>103</v>
      </c>
      <c r="G17" s="11"/>
      <c r="H17" s="10">
        <f>E17+F17+G17</f>
        <v>103</v>
      </c>
    </row>
    <row r="18" spans="1:8" ht="15.75">
      <c r="A18" s="6">
        <v>14</v>
      </c>
      <c r="B18" s="83" t="s">
        <v>308</v>
      </c>
      <c r="C18" s="82">
        <v>2009</v>
      </c>
      <c r="D18" s="70" t="s">
        <v>80</v>
      </c>
      <c r="E18" s="11"/>
      <c r="F18" s="11">
        <f>103</f>
        <v>103</v>
      </c>
      <c r="G18" s="11"/>
      <c r="H18" s="10">
        <f>E18+F18+G18</f>
        <v>103</v>
      </c>
    </row>
    <row r="19" spans="1:8" ht="15.75">
      <c r="A19" s="6">
        <v>17</v>
      </c>
      <c r="B19" s="83" t="s">
        <v>492</v>
      </c>
      <c r="C19" s="82"/>
      <c r="D19" s="70" t="s">
        <v>482</v>
      </c>
      <c r="E19" s="11"/>
      <c r="F19" s="11"/>
      <c r="G19" s="11">
        <v>97</v>
      </c>
      <c r="H19" s="10">
        <f>E19+F19+G19</f>
        <v>97</v>
      </c>
    </row>
    <row r="20" spans="1:8" ht="15.75">
      <c r="A20" s="6">
        <v>18</v>
      </c>
      <c r="B20" s="83" t="s">
        <v>493</v>
      </c>
      <c r="C20" s="82"/>
      <c r="D20" s="70" t="s">
        <v>494</v>
      </c>
      <c r="E20" s="11"/>
      <c r="F20" s="11"/>
      <c r="G20" s="11">
        <v>93</v>
      </c>
      <c r="H20" s="10">
        <f>E20+F20+G20</f>
        <v>93</v>
      </c>
    </row>
    <row r="21" spans="1:8" ht="15.75">
      <c r="A21" s="6">
        <v>19</v>
      </c>
      <c r="B21" s="83" t="s">
        <v>145</v>
      </c>
      <c r="C21" s="82"/>
      <c r="D21" s="70" t="s">
        <v>174</v>
      </c>
      <c r="E21" s="11">
        <v>91</v>
      </c>
      <c r="F21" s="11"/>
      <c r="G21" s="11"/>
      <c r="H21" s="10">
        <f>E21+F21+G21</f>
        <v>91</v>
      </c>
    </row>
    <row r="22" spans="1:8" ht="15.75">
      <c r="A22" s="6">
        <v>19</v>
      </c>
      <c r="B22" s="83" t="s">
        <v>241</v>
      </c>
      <c r="C22" s="82">
        <v>2009</v>
      </c>
      <c r="D22" s="70" t="s">
        <v>210</v>
      </c>
      <c r="E22" s="11">
        <v>91</v>
      </c>
      <c r="F22" s="11"/>
      <c r="G22" s="11"/>
      <c r="H22" s="10">
        <f>E22+F22+G22</f>
        <v>91</v>
      </c>
    </row>
    <row r="23" spans="1:8" ht="15.75">
      <c r="A23" s="6">
        <v>19</v>
      </c>
      <c r="B23" s="83" t="s">
        <v>242</v>
      </c>
      <c r="C23" s="82">
        <v>2007</v>
      </c>
      <c r="D23" s="70" t="s">
        <v>210</v>
      </c>
      <c r="E23" s="11">
        <v>91</v>
      </c>
      <c r="F23" s="11"/>
      <c r="G23" s="11"/>
      <c r="H23" s="10">
        <f>E23+F23+G23</f>
        <v>91</v>
      </c>
    </row>
    <row r="24" spans="1:8" ht="15.75">
      <c r="A24" s="6">
        <v>19</v>
      </c>
      <c r="B24" s="83" t="s">
        <v>243</v>
      </c>
      <c r="C24" s="82">
        <v>2007</v>
      </c>
      <c r="D24" s="70" t="s">
        <v>174</v>
      </c>
      <c r="E24" s="11">
        <v>91</v>
      </c>
      <c r="F24" s="11"/>
      <c r="G24" s="11"/>
      <c r="H24" s="10">
        <f>E24+F24+G24</f>
        <v>91</v>
      </c>
    </row>
    <row r="25" spans="1:8" ht="15.75">
      <c r="A25" s="6">
        <v>19</v>
      </c>
      <c r="B25" s="83" t="s">
        <v>144</v>
      </c>
      <c r="C25" s="82">
        <v>2008</v>
      </c>
      <c r="D25" s="70" t="s">
        <v>174</v>
      </c>
      <c r="E25" s="11">
        <v>91</v>
      </c>
      <c r="F25" s="11"/>
      <c r="G25" s="11"/>
      <c r="H25" s="10">
        <f>E25+F25+G25</f>
        <v>91</v>
      </c>
    </row>
    <row r="26" spans="1:8" ht="15.75">
      <c r="A26" s="6">
        <v>24</v>
      </c>
      <c r="B26" s="83" t="s">
        <v>309</v>
      </c>
      <c r="C26" s="82">
        <v>2009</v>
      </c>
      <c r="D26" s="70" t="s">
        <v>291</v>
      </c>
      <c r="E26" s="11"/>
      <c r="F26" s="11">
        <f>88</f>
        <v>88</v>
      </c>
      <c r="G26" s="11"/>
      <c r="H26" s="10">
        <f>E26+F26+G26</f>
        <v>88</v>
      </c>
    </row>
    <row r="27" spans="1:8" ht="15.75">
      <c r="A27" s="6">
        <v>24</v>
      </c>
      <c r="B27" s="83" t="s">
        <v>310</v>
      </c>
      <c r="C27" s="82">
        <v>2009</v>
      </c>
      <c r="D27" s="70" t="s">
        <v>291</v>
      </c>
      <c r="E27" s="11"/>
      <c r="F27" s="11">
        <f>88</f>
        <v>88</v>
      </c>
      <c r="G27" s="11"/>
      <c r="H27" s="10">
        <f>E27+F27+G27</f>
        <v>88</v>
      </c>
    </row>
    <row r="28" spans="1:8" ht="15.75">
      <c r="A28" s="6">
        <v>24</v>
      </c>
      <c r="B28" s="83" t="s">
        <v>311</v>
      </c>
      <c r="C28" s="82">
        <v>2009</v>
      </c>
      <c r="D28" s="70" t="s">
        <v>80</v>
      </c>
      <c r="E28" s="11"/>
      <c r="F28" s="11">
        <f>88</f>
        <v>88</v>
      </c>
      <c r="G28" s="11"/>
      <c r="H28" s="10">
        <f>E28+F28+G28</f>
        <v>88</v>
      </c>
    </row>
    <row r="29" spans="1:8" ht="15.75">
      <c r="A29" s="6">
        <v>24</v>
      </c>
      <c r="B29" s="83" t="s">
        <v>312</v>
      </c>
      <c r="C29" s="82">
        <v>2008</v>
      </c>
      <c r="D29" s="70" t="s">
        <v>291</v>
      </c>
      <c r="E29" s="11"/>
      <c r="F29" s="11">
        <f>88</f>
        <v>88</v>
      </c>
      <c r="G29" s="11"/>
      <c r="H29" s="10">
        <f>E29+F29+G29</f>
        <v>88</v>
      </c>
    </row>
  </sheetData>
  <sortState xmlns:xlrd2="http://schemas.microsoft.com/office/spreadsheetml/2017/richdata2" ref="A3:H29">
    <sortCondition descending="1" ref="H3:H29"/>
  </sortState>
  <mergeCells count="1">
    <mergeCell ref="A1:H1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75"/>
  <sheetViews>
    <sheetView topLeftCell="A13" zoomScale="80" zoomScaleNormal="80" workbookViewId="0">
      <selection activeCell="G44" sqref="G44"/>
    </sheetView>
  </sheetViews>
  <sheetFormatPr defaultRowHeight="15"/>
  <cols>
    <col min="1" max="1" width="9.140625" style="85"/>
    <col min="2" max="2" width="21.42578125" bestFit="1" customWidth="1"/>
    <col min="3" max="3" width="8.7109375" style="33" customWidth="1"/>
    <col min="4" max="4" width="26.42578125" bestFit="1" customWidth="1"/>
    <col min="5" max="5" width="14.28515625" customWidth="1"/>
    <col min="6" max="6" width="11.28515625" style="33" customWidth="1"/>
    <col min="7" max="7" width="15.7109375" customWidth="1"/>
    <col min="8" max="8" width="12" customWidth="1"/>
    <col min="11" max="11" width="19" bestFit="1" customWidth="1"/>
  </cols>
  <sheetData>
    <row r="1" spans="1:14" ht="23.25">
      <c r="A1" s="163" t="s">
        <v>33</v>
      </c>
      <c r="B1" s="163"/>
      <c r="C1" s="163"/>
      <c r="D1" s="163"/>
      <c r="E1" s="163"/>
      <c r="F1" s="163"/>
      <c r="G1" s="163"/>
      <c r="H1" s="163"/>
      <c r="I1" s="14"/>
      <c r="J1" s="14"/>
      <c r="K1" s="14"/>
      <c r="L1" s="14"/>
      <c r="M1" s="14"/>
      <c r="N1" s="14"/>
    </row>
    <row r="2" spans="1:14" ht="60">
      <c r="A2" s="5" t="s">
        <v>1</v>
      </c>
      <c r="B2" s="1"/>
      <c r="C2" s="3"/>
      <c r="D2" s="1"/>
      <c r="E2" s="2" t="s">
        <v>153</v>
      </c>
      <c r="F2" s="2" t="s">
        <v>265</v>
      </c>
      <c r="G2" s="2" t="s">
        <v>478</v>
      </c>
      <c r="H2" s="7" t="s">
        <v>154</v>
      </c>
    </row>
    <row r="3" spans="1:14" s="8" customFormat="1" ht="15.75">
      <c r="A3" s="6">
        <v>1</v>
      </c>
      <c r="B3" s="24" t="s">
        <v>223</v>
      </c>
      <c r="C3" s="109">
        <v>2012</v>
      </c>
      <c r="D3" s="42" t="s">
        <v>13</v>
      </c>
      <c r="E3" s="15">
        <v>177</v>
      </c>
      <c r="F3" s="144">
        <v>186</v>
      </c>
      <c r="G3" s="15">
        <v>163</v>
      </c>
      <c r="H3" s="10">
        <f>E3+F3+G3</f>
        <v>526</v>
      </c>
    </row>
    <row r="4" spans="1:14" s="8" customFormat="1" ht="15.75">
      <c r="A4" s="6">
        <v>2</v>
      </c>
      <c r="B4" s="24" t="s">
        <v>224</v>
      </c>
      <c r="C4" s="109">
        <v>2012</v>
      </c>
      <c r="D4" s="42" t="s">
        <v>13</v>
      </c>
      <c r="E4" s="15">
        <v>169</v>
      </c>
      <c r="F4" s="144">
        <v>190</v>
      </c>
      <c r="G4" s="15">
        <v>155</v>
      </c>
      <c r="H4" s="10">
        <f>E4+F4+G4</f>
        <v>514</v>
      </c>
    </row>
    <row r="5" spans="1:14" s="8" customFormat="1" ht="15.75">
      <c r="A5" s="6">
        <v>3</v>
      </c>
      <c r="B5" s="24" t="s">
        <v>47</v>
      </c>
      <c r="C5" s="109">
        <v>2012</v>
      </c>
      <c r="D5" s="42" t="s">
        <v>13</v>
      </c>
      <c r="E5" s="15">
        <v>116</v>
      </c>
      <c r="F5" s="144">
        <f>143</f>
        <v>143</v>
      </c>
      <c r="G5" s="15">
        <v>126</v>
      </c>
      <c r="H5" s="10">
        <f>E5+F5+G5</f>
        <v>385</v>
      </c>
    </row>
    <row r="6" spans="1:14" s="8" customFormat="1" ht="15.75">
      <c r="A6" s="6">
        <v>4</v>
      </c>
      <c r="B6" s="24" t="s">
        <v>148</v>
      </c>
      <c r="C6" s="109">
        <v>2012</v>
      </c>
      <c r="D6" s="42" t="s">
        <v>174</v>
      </c>
      <c r="E6" s="15">
        <v>161</v>
      </c>
      <c r="F6" s="144">
        <v>182</v>
      </c>
      <c r="G6" s="15"/>
      <c r="H6" s="10">
        <f>E6+F6+G6</f>
        <v>343</v>
      </c>
    </row>
    <row r="7" spans="1:14" s="8" customFormat="1" ht="15.75">
      <c r="A7" s="6">
        <v>5</v>
      </c>
      <c r="B7" s="24" t="s">
        <v>366</v>
      </c>
      <c r="C7" s="109">
        <v>2013</v>
      </c>
      <c r="D7" s="42" t="s">
        <v>71</v>
      </c>
      <c r="E7" s="15"/>
      <c r="F7" s="144">
        <f>164</f>
        <v>164</v>
      </c>
      <c r="G7" s="15">
        <v>159</v>
      </c>
      <c r="H7" s="10">
        <f>E7+F7+G7</f>
        <v>323</v>
      </c>
    </row>
    <row r="8" spans="1:14" s="8" customFormat="1" ht="15.75">
      <c r="A8" s="6">
        <v>6</v>
      </c>
      <c r="B8" s="24" t="s">
        <v>147</v>
      </c>
      <c r="C8" s="109">
        <v>2012</v>
      </c>
      <c r="D8" s="42" t="s">
        <v>174</v>
      </c>
      <c r="E8" s="15">
        <v>142</v>
      </c>
      <c r="F8" s="144">
        <v>178</v>
      </c>
      <c r="G8" s="15"/>
      <c r="H8" s="10">
        <f>E8+F8+G8</f>
        <v>320</v>
      </c>
    </row>
    <row r="9" spans="1:14" s="8" customFormat="1" ht="15.75">
      <c r="A9" s="6">
        <v>7</v>
      </c>
      <c r="B9" s="24" t="s">
        <v>367</v>
      </c>
      <c r="C9" s="109">
        <v>2013</v>
      </c>
      <c r="D9" s="42" t="s">
        <v>71</v>
      </c>
      <c r="E9" s="15"/>
      <c r="F9" s="144">
        <f>164</f>
        <v>164</v>
      </c>
      <c r="G9" s="15">
        <v>151</v>
      </c>
      <c r="H9" s="10">
        <f>E9+F9+G9</f>
        <v>315</v>
      </c>
    </row>
    <row r="10" spans="1:14" s="8" customFormat="1" ht="15.75">
      <c r="A10" s="6">
        <v>8</v>
      </c>
      <c r="B10" s="24" t="s">
        <v>363</v>
      </c>
      <c r="C10" s="109">
        <v>2013</v>
      </c>
      <c r="D10" s="42" t="s">
        <v>13</v>
      </c>
      <c r="E10" s="15"/>
      <c r="F10" s="144">
        <f>174</f>
        <v>174</v>
      </c>
      <c r="G10" s="15">
        <v>126</v>
      </c>
      <c r="H10" s="10">
        <f>E10+F10+G10</f>
        <v>300</v>
      </c>
    </row>
    <row r="11" spans="1:14" s="8" customFormat="1" ht="15.75">
      <c r="A11" s="6">
        <v>9</v>
      </c>
      <c r="B11" s="24" t="s">
        <v>109</v>
      </c>
      <c r="C11" s="109">
        <v>2012</v>
      </c>
      <c r="D11" s="42" t="s">
        <v>152</v>
      </c>
      <c r="E11" s="15">
        <v>142</v>
      </c>
      <c r="F11" s="144">
        <f>155</f>
        <v>155</v>
      </c>
      <c r="G11" s="15"/>
      <c r="H11" s="10">
        <f>E11+F11+G11</f>
        <v>297</v>
      </c>
    </row>
    <row r="12" spans="1:14" s="8" customFormat="1" ht="15.75">
      <c r="A12" s="6">
        <v>10</v>
      </c>
      <c r="B12" s="24" t="s">
        <v>369</v>
      </c>
      <c r="C12" s="109">
        <v>2012</v>
      </c>
      <c r="D12" s="42" t="s">
        <v>13</v>
      </c>
      <c r="E12" s="15"/>
      <c r="F12" s="144">
        <v>150</v>
      </c>
      <c r="G12" s="15">
        <v>140</v>
      </c>
      <c r="H12" s="10">
        <f>E12+F12+G12</f>
        <v>290</v>
      </c>
    </row>
    <row r="13" spans="1:14" s="8" customFormat="1" ht="15.75">
      <c r="A13" s="6">
        <v>11</v>
      </c>
      <c r="B13" s="24" t="s">
        <v>370</v>
      </c>
      <c r="C13" s="109">
        <v>2013</v>
      </c>
      <c r="D13" s="42" t="s">
        <v>71</v>
      </c>
      <c r="E13" s="15"/>
      <c r="F13" s="144">
        <v>143</v>
      </c>
      <c r="G13" s="15">
        <v>140</v>
      </c>
      <c r="H13" s="10">
        <f>E13+F13+G13</f>
        <v>283</v>
      </c>
    </row>
    <row r="14" spans="1:14" s="8" customFormat="1" ht="15.75">
      <c r="A14" s="6">
        <v>12</v>
      </c>
      <c r="B14" s="24" t="s">
        <v>373</v>
      </c>
      <c r="C14" s="109">
        <v>2013</v>
      </c>
      <c r="D14" s="42" t="s">
        <v>13</v>
      </c>
      <c r="E14" s="15"/>
      <c r="F14" s="144">
        <v>123</v>
      </c>
      <c r="G14" s="15">
        <v>147</v>
      </c>
      <c r="H14" s="10">
        <f>E14+F14+G14</f>
        <v>270</v>
      </c>
    </row>
    <row r="15" spans="1:14" s="8" customFormat="1" ht="15.75">
      <c r="A15" s="6">
        <v>13</v>
      </c>
      <c r="B15" s="24" t="s">
        <v>372</v>
      </c>
      <c r="C15" s="109">
        <v>2012</v>
      </c>
      <c r="D15" s="42" t="s">
        <v>71</v>
      </c>
      <c r="E15" s="15"/>
      <c r="F15" s="144">
        <v>123</v>
      </c>
      <c r="G15" s="15">
        <v>126</v>
      </c>
      <c r="H15" s="10">
        <f>E15+F15+G15</f>
        <v>249</v>
      </c>
    </row>
    <row r="16" spans="1:14" s="8" customFormat="1" ht="15.75">
      <c r="A16" s="6">
        <v>14</v>
      </c>
      <c r="B16" s="24" t="s">
        <v>375</v>
      </c>
      <c r="C16" s="109">
        <v>2013</v>
      </c>
      <c r="D16" s="42" t="s">
        <v>71</v>
      </c>
      <c r="E16" s="15"/>
      <c r="F16" s="144">
        <v>123</v>
      </c>
      <c r="G16" s="15">
        <v>119</v>
      </c>
      <c r="H16" s="10">
        <f>E16+F16+G16</f>
        <v>242</v>
      </c>
    </row>
    <row r="17" spans="1:8" s="8" customFormat="1" ht="15.75">
      <c r="A17" s="6">
        <v>15</v>
      </c>
      <c r="B17" s="24" t="s">
        <v>374</v>
      </c>
      <c r="C17" s="109">
        <v>2012</v>
      </c>
      <c r="D17" s="42" t="s">
        <v>64</v>
      </c>
      <c r="E17" s="15"/>
      <c r="F17" s="144">
        <v>123</v>
      </c>
      <c r="G17" s="15">
        <v>104</v>
      </c>
      <c r="H17" s="10">
        <f>E17+F17+G17</f>
        <v>227</v>
      </c>
    </row>
    <row r="18" spans="1:8" s="8" customFormat="1" ht="15.75">
      <c r="A18" s="6">
        <v>16</v>
      </c>
      <c r="B18" s="24" t="s">
        <v>377</v>
      </c>
      <c r="C18" s="109">
        <v>2013</v>
      </c>
      <c r="D18" s="42" t="s">
        <v>71</v>
      </c>
      <c r="E18" s="15"/>
      <c r="F18" s="144">
        <v>108</v>
      </c>
      <c r="G18" s="15">
        <v>112</v>
      </c>
      <c r="H18" s="10">
        <f>E18+F18+G18</f>
        <v>220</v>
      </c>
    </row>
    <row r="19" spans="1:8" s="8" customFormat="1" ht="15.75">
      <c r="A19" s="6">
        <v>17</v>
      </c>
      <c r="B19" s="24" t="s">
        <v>116</v>
      </c>
      <c r="C19" s="109">
        <v>2012</v>
      </c>
      <c r="D19" s="42" t="s">
        <v>210</v>
      </c>
      <c r="E19" s="15">
        <v>82</v>
      </c>
      <c r="F19" s="144">
        <v>123</v>
      </c>
      <c r="G19" s="15"/>
      <c r="H19" s="10">
        <f>E19+F19+G19</f>
        <v>205</v>
      </c>
    </row>
    <row r="20" spans="1:8" s="8" customFormat="1" ht="15.75">
      <c r="A20" s="6">
        <v>18</v>
      </c>
      <c r="B20" s="24" t="s">
        <v>383</v>
      </c>
      <c r="C20" s="109">
        <v>2013</v>
      </c>
      <c r="D20" s="42" t="s">
        <v>64</v>
      </c>
      <c r="E20" s="15"/>
      <c r="F20" s="144">
        <v>78</v>
      </c>
      <c r="G20" s="15">
        <v>112</v>
      </c>
      <c r="H20" s="10">
        <f>E20+F20+G20</f>
        <v>190</v>
      </c>
    </row>
    <row r="21" spans="1:8" s="8" customFormat="1" ht="15.75">
      <c r="A21" s="6">
        <v>19</v>
      </c>
      <c r="B21" s="24" t="s">
        <v>384</v>
      </c>
      <c r="C21" s="109">
        <v>2013</v>
      </c>
      <c r="D21" s="42" t="s">
        <v>64</v>
      </c>
      <c r="E21" s="15"/>
      <c r="F21" s="144">
        <v>78</v>
      </c>
      <c r="G21" s="15">
        <v>104</v>
      </c>
      <c r="H21" s="10">
        <f>E21+F21+G21</f>
        <v>182</v>
      </c>
    </row>
    <row r="22" spans="1:8" s="8" customFormat="1" ht="15.75">
      <c r="A22" s="6">
        <v>20</v>
      </c>
      <c r="B22" s="24" t="s">
        <v>364</v>
      </c>
      <c r="C22" s="109">
        <v>2012</v>
      </c>
      <c r="D22" s="42" t="s">
        <v>365</v>
      </c>
      <c r="E22" s="15"/>
      <c r="F22" s="144">
        <f>164</f>
        <v>164</v>
      </c>
      <c r="G22" s="15"/>
      <c r="H22" s="10">
        <f>E22+F22+G22</f>
        <v>164</v>
      </c>
    </row>
    <row r="23" spans="1:8" s="8" customFormat="1" ht="15.75">
      <c r="A23" s="6">
        <v>21</v>
      </c>
      <c r="B23" s="24" t="s">
        <v>379</v>
      </c>
      <c r="C23" s="109">
        <v>2013</v>
      </c>
      <c r="D23" s="42" t="s">
        <v>71</v>
      </c>
      <c r="E23" s="15"/>
      <c r="F23" s="144">
        <v>78</v>
      </c>
      <c r="G23" s="15">
        <v>84</v>
      </c>
      <c r="H23" s="10">
        <f>E23+F23+G23</f>
        <v>162</v>
      </c>
    </row>
    <row r="24" spans="1:8" s="8" customFormat="1" ht="15.75">
      <c r="A24" s="6">
        <v>21</v>
      </c>
      <c r="B24" s="24" t="s">
        <v>382</v>
      </c>
      <c r="C24" s="109">
        <v>2013</v>
      </c>
      <c r="D24" s="42" t="s">
        <v>71</v>
      </c>
      <c r="E24" s="15"/>
      <c r="F24" s="144">
        <f>78</f>
        <v>78</v>
      </c>
      <c r="G24" s="15">
        <v>84</v>
      </c>
      <c r="H24" s="10">
        <f>E24+F24+G24</f>
        <v>162</v>
      </c>
    </row>
    <row r="25" spans="1:8" s="8" customFormat="1" ht="15.75">
      <c r="A25" s="6">
        <v>21</v>
      </c>
      <c r="B25" s="24" t="s">
        <v>385</v>
      </c>
      <c r="C25" s="109">
        <v>2013</v>
      </c>
      <c r="D25" s="42" t="s">
        <v>64</v>
      </c>
      <c r="E25" s="15"/>
      <c r="F25" s="144">
        <v>78</v>
      </c>
      <c r="G25" s="15">
        <v>84</v>
      </c>
      <c r="H25" s="10">
        <f>E25+F25+G25</f>
        <v>162</v>
      </c>
    </row>
    <row r="26" spans="1:8" s="8" customFormat="1" ht="15.75">
      <c r="A26" s="6">
        <v>24</v>
      </c>
      <c r="B26" s="24" t="s">
        <v>118</v>
      </c>
      <c r="C26" s="109">
        <v>2012</v>
      </c>
      <c r="D26" s="42" t="s">
        <v>210</v>
      </c>
      <c r="E26" s="15">
        <v>82</v>
      </c>
      <c r="F26" s="144">
        <f>78</f>
        <v>78</v>
      </c>
      <c r="G26" s="15"/>
      <c r="H26" s="10">
        <f>E26+F26+G26</f>
        <v>160</v>
      </c>
    </row>
    <row r="27" spans="1:8" s="8" customFormat="1" ht="15.75">
      <c r="A27" s="6">
        <v>25</v>
      </c>
      <c r="B27" s="24" t="s">
        <v>368</v>
      </c>
      <c r="C27" s="109">
        <v>2012</v>
      </c>
      <c r="D27" s="42" t="s">
        <v>316</v>
      </c>
      <c r="E27" s="15"/>
      <c r="F27" s="144">
        <f>155</f>
        <v>155</v>
      </c>
      <c r="G27" s="15"/>
      <c r="H27" s="10">
        <f>E27+F27+G27</f>
        <v>155</v>
      </c>
    </row>
    <row r="28" spans="1:8" s="8" customFormat="1" ht="15.75">
      <c r="A28" s="6">
        <v>26</v>
      </c>
      <c r="B28" s="24" t="s">
        <v>497</v>
      </c>
      <c r="C28" s="109">
        <v>2013</v>
      </c>
      <c r="D28" s="42" t="s">
        <v>13</v>
      </c>
      <c r="E28" s="15"/>
      <c r="F28" s="144"/>
      <c r="G28" s="15">
        <f>126</f>
        <v>126</v>
      </c>
      <c r="H28" s="10">
        <f>E28+F28+G28</f>
        <v>126</v>
      </c>
    </row>
    <row r="29" spans="1:8" s="8" customFormat="1" ht="15.75">
      <c r="A29" s="6">
        <v>27</v>
      </c>
      <c r="B29" s="24" t="s">
        <v>371</v>
      </c>
      <c r="C29" s="109">
        <v>2013</v>
      </c>
      <c r="D29" s="42" t="s">
        <v>356</v>
      </c>
      <c r="E29" s="15"/>
      <c r="F29" s="144">
        <v>123</v>
      </c>
      <c r="G29" s="15"/>
      <c r="H29" s="10">
        <f>E29+F29+G29</f>
        <v>123</v>
      </c>
    </row>
    <row r="30" spans="1:8" s="8" customFormat="1" ht="15.75">
      <c r="A30" s="6">
        <v>28</v>
      </c>
      <c r="B30" s="24" t="s">
        <v>226</v>
      </c>
      <c r="C30" s="109">
        <v>2012</v>
      </c>
      <c r="D30" s="42" t="s">
        <v>152</v>
      </c>
      <c r="E30" s="15">
        <v>116</v>
      </c>
      <c r="F30" s="144"/>
      <c r="G30" s="15"/>
      <c r="H30" s="10">
        <f>E30+F30+G30</f>
        <v>116</v>
      </c>
    </row>
    <row r="31" spans="1:8" s="8" customFormat="1" ht="15.75">
      <c r="A31" s="6">
        <v>29</v>
      </c>
      <c r="B31" s="24" t="s">
        <v>376</v>
      </c>
      <c r="C31" s="109">
        <v>2013</v>
      </c>
      <c r="D31" s="42" t="s">
        <v>71</v>
      </c>
      <c r="E31" s="15"/>
      <c r="F31" s="144">
        <v>108</v>
      </c>
      <c r="G31" s="15"/>
      <c r="H31" s="10">
        <f>E31+F31+G31</f>
        <v>108</v>
      </c>
    </row>
    <row r="32" spans="1:8" s="8" customFormat="1" ht="15.75">
      <c r="A32" s="6">
        <v>29</v>
      </c>
      <c r="B32" s="24" t="s">
        <v>378</v>
      </c>
      <c r="C32" s="109">
        <v>2013</v>
      </c>
      <c r="D32" s="42" t="s">
        <v>71</v>
      </c>
      <c r="E32" s="15"/>
      <c r="F32" s="144">
        <v>108</v>
      </c>
      <c r="G32" s="15"/>
      <c r="H32" s="10">
        <f>E32+F32+G32</f>
        <v>108</v>
      </c>
    </row>
    <row r="33" spans="1:17" s="8" customFormat="1" ht="15.75">
      <c r="A33" s="6">
        <v>31</v>
      </c>
      <c r="B33" s="24" t="s">
        <v>498</v>
      </c>
      <c r="C33" s="109"/>
      <c r="D33" s="42" t="s">
        <v>71</v>
      </c>
      <c r="E33" s="15"/>
      <c r="F33" s="144"/>
      <c r="G33" s="15">
        <v>84</v>
      </c>
      <c r="H33" s="10">
        <f>E33+F33+G33</f>
        <v>84</v>
      </c>
    </row>
    <row r="34" spans="1:17" s="8" customFormat="1" ht="15.75">
      <c r="A34" s="6">
        <v>32</v>
      </c>
      <c r="B34" s="24" t="s">
        <v>227</v>
      </c>
      <c r="C34" s="109">
        <v>2013</v>
      </c>
      <c r="D34" s="42" t="s">
        <v>174</v>
      </c>
      <c r="E34" s="15">
        <v>82</v>
      </c>
      <c r="F34" s="144"/>
      <c r="G34" s="15"/>
      <c r="H34" s="10">
        <f>E34+F34+G34</f>
        <v>82</v>
      </c>
    </row>
    <row r="35" spans="1:17" s="8" customFormat="1" ht="15.75">
      <c r="A35" s="6">
        <v>32</v>
      </c>
      <c r="B35" s="24" t="s">
        <v>117</v>
      </c>
      <c r="C35" s="109">
        <v>2012</v>
      </c>
      <c r="D35" s="42" t="s">
        <v>210</v>
      </c>
      <c r="E35" s="15">
        <v>82</v>
      </c>
      <c r="F35" s="144"/>
      <c r="G35" s="15"/>
      <c r="H35" s="10">
        <f>E35+F35+G35</f>
        <v>82</v>
      </c>
    </row>
    <row r="36" spans="1:17" s="8" customFormat="1" ht="15.75">
      <c r="A36" s="6">
        <v>32</v>
      </c>
      <c r="B36" s="24" t="s">
        <v>388</v>
      </c>
      <c r="C36" s="109">
        <v>2012</v>
      </c>
      <c r="D36" s="42" t="s">
        <v>174</v>
      </c>
      <c r="E36" s="15">
        <v>82</v>
      </c>
      <c r="F36" s="144"/>
      <c r="G36" s="15"/>
      <c r="H36" s="10">
        <f>E36+F36+G36</f>
        <v>82</v>
      </c>
    </row>
    <row r="37" spans="1:17" s="8" customFormat="1" ht="15.75">
      <c r="A37" s="6">
        <v>32</v>
      </c>
      <c r="B37" s="24" t="s">
        <v>149</v>
      </c>
      <c r="C37" s="109">
        <v>2012</v>
      </c>
      <c r="D37" s="42" t="s">
        <v>174</v>
      </c>
      <c r="E37" s="15">
        <v>82</v>
      </c>
      <c r="F37" s="144"/>
      <c r="G37" s="15"/>
      <c r="H37" s="10">
        <f>E37+F37+G37</f>
        <v>82</v>
      </c>
    </row>
    <row r="38" spans="1:17" s="8" customFormat="1" ht="15.75">
      <c r="A38" s="6">
        <v>32</v>
      </c>
      <c r="B38" s="24" t="s">
        <v>229</v>
      </c>
      <c r="C38" s="109">
        <v>2012</v>
      </c>
      <c r="D38" s="42" t="s">
        <v>210</v>
      </c>
      <c r="E38" s="15">
        <v>82</v>
      </c>
      <c r="F38" s="144"/>
      <c r="G38" s="15"/>
      <c r="H38" s="10">
        <f>E38+F38+G38</f>
        <v>82</v>
      </c>
    </row>
    <row r="39" spans="1:17" s="8" customFormat="1" ht="15.75">
      <c r="A39" s="6">
        <v>37</v>
      </c>
      <c r="B39" s="24" t="s">
        <v>380</v>
      </c>
      <c r="C39" s="109">
        <v>2012</v>
      </c>
      <c r="D39" s="42" t="s">
        <v>356</v>
      </c>
      <c r="E39" s="15"/>
      <c r="F39" s="144">
        <f>78</f>
        <v>78</v>
      </c>
      <c r="G39" s="15"/>
      <c r="H39" s="10">
        <f>E39+F39+G39</f>
        <v>78</v>
      </c>
    </row>
    <row r="40" spans="1:17" s="8" customFormat="1" ht="15.75">
      <c r="A40" s="6">
        <v>37</v>
      </c>
      <c r="B40" s="24" t="s">
        <v>381</v>
      </c>
      <c r="C40" s="109">
        <v>2012</v>
      </c>
      <c r="D40" s="42" t="s">
        <v>71</v>
      </c>
      <c r="E40" s="15"/>
      <c r="F40" s="144">
        <v>78</v>
      </c>
      <c r="G40" s="15"/>
      <c r="H40" s="10">
        <f>E40+F40+G40</f>
        <v>78</v>
      </c>
    </row>
    <row r="41" spans="1:17" s="8" customFormat="1" ht="15.75">
      <c r="A41" s="6">
        <v>37</v>
      </c>
      <c r="B41" s="24" t="s">
        <v>386</v>
      </c>
      <c r="C41" s="109">
        <v>2013</v>
      </c>
      <c r="D41" s="42" t="s">
        <v>387</v>
      </c>
      <c r="E41" s="15"/>
      <c r="F41" s="144">
        <f>78</f>
        <v>78</v>
      </c>
      <c r="G41" s="15"/>
      <c r="H41" s="10">
        <f>E41+F41+G41</f>
        <v>78</v>
      </c>
    </row>
    <row r="42" spans="1:17" s="8" customFormat="1" ht="15.75">
      <c r="A42" s="27"/>
      <c r="B42" s="31"/>
      <c r="C42" s="110"/>
      <c r="D42" s="37"/>
      <c r="E42" s="28"/>
      <c r="F42" s="145"/>
      <c r="G42" s="30"/>
      <c r="H42" s="29"/>
    </row>
    <row r="43" spans="1:17" ht="23.25">
      <c r="A43" s="163" t="s">
        <v>34</v>
      </c>
      <c r="B43" s="163"/>
      <c r="C43" s="163"/>
      <c r="D43" s="163"/>
      <c r="E43" s="163"/>
      <c r="F43" s="163"/>
      <c r="G43" s="163"/>
      <c r="H43" s="163"/>
      <c r="K43" s="8"/>
      <c r="L43" s="8"/>
      <c r="M43" s="8"/>
      <c r="O43" s="8"/>
      <c r="P43" s="8"/>
      <c r="Q43" s="8"/>
    </row>
    <row r="44" spans="1:17" ht="60">
      <c r="A44" s="5" t="s">
        <v>1</v>
      </c>
      <c r="B44" s="1"/>
      <c r="C44" s="3"/>
      <c r="D44" s="1"/>
      <c r="E44" s="2" t="s">
        <v>153</v>
      </c>
      <c r="F44" s="2" t="s">
        <v>265</v>
      </c>
      <c r="G44" s="2" t="s">
        <v>478</v>
      </c>
      <c r="H44" s="7" t="s">
        <v>154</v>
      </c>
    </row>
    <row r="45" spans="1:17" ht="15.75">
      <c r="A45" s="6">
        <v>1</v>
      </c>
      <c r="B45" s="70" t="s">
        <v>110</v>
      </c>
      <c r="C45" s="82">
        <v>2010</v>
      </c>
      <c r="D45" s="70" t="s">
        <v>236</v>
      </c>
      <c r="E45" s="15">
        <v>129</v>
      </c>
      <c r="F45" s="144">
        <v>119</v>
      </c>
      <c r="G45" s="15">
        <v>134</v>
      </c>
      <c r="H45" s="10">
        <f>E45+F45+G45</f>
        <v>382</v>
      </c>
    </row>
    <row r="46" spans="1:17" s="8" customFormat="1" ht="15.75">
      <c r="A46" s="6">
        <v>2</v>
      </c>
      <c r="B46" s="70" t="s">
        <v>65</v>
      </c>
      <c r="C46" s="82">
        <v>2011</v>
      </c>
      <c r="D46" s="70" t="s">
        <v>13</v>
      </c>
      <c r="E46" s="15">
        <v>125</v>
      </c>
      <c r="F46" s="144">
        <f>143</f>
        <v>143</v>
      </c>
      <c r="G46" s="15">
        <v>111</v>
      </c>
      <c r="H46" s="10">
        <f>E46+F46+G46</f>
        <v>379</v>
      </c>
    </row>
    <row r="47" spans="1:17" s="8" customFormat="1" ht="15.75">
      <c r="A47" s="6">
        <v>3</v>
      </c>
      <c r="B47" s="70" t="s">
        <v>66</v>
      </c>
      <c r="C47" s="82">
        <v>2010</v>
      </c>
      <c r="D47" s="70" t="s">
        <v>13</v>
      </c>
      <c r="E47" s="15">
        <v>113</v>
      </c>
      <c r="F47" s="144">
        <f>139</f>
        <v>139</v>
      </c>
      <c r="G47" s="15">
        <v>111</v>
      </c>
      <c r="H47" s="10">
        <f>E47+F47+G47</f>
        <v>363</v>
      </c>
    </row>
    <row r="48" spans="1:17" s="8" customFormat="1" ht="15.75">
      <c r="A48" s="6">
        <v>4</v>
      </c>
      <c r="B48" s="70" t="s">
        <v>231</v>
      </c>
      <c r="C48" s="82">
        <v>2010</v>
      </c>
      <c r="D48" s="70" t="s">
        <v>80</v>
      </c>
      <c r="E48" s="15">
        <v>117</v>
      </c>
      <c r="F48" s="144">
        <f>94</f>
        <v>94</v>
      </c>
      <c r="G48" s="15">
        <v>91</v>
      </c>
      <c r="H48" s="10">
        <f>E48+F48+G48</f>
        <v>302</v>
      </c>
    </row>
    <row r="49" spans="1:8" s="8" customFormat="1" ht="15.75">
      <c r="A49" s="6">
        <v>5</v>
      </c>
      <c r="B49" s="70" t="s">
        <v>76</v>
      </c>
      <c r="C49" s="82">
        <v>2011</v>
      </c>
      <c r="D49" s="70" t="s">
        <v>71</v>
      </c>
      <c r="E49" s="15"/>
      <c r="F49" s="144">
        <f>151</f>
        <v>151</v>
      </c>
      <c r="G49" s="15">
        <v>142</v>
      </c>
      <c r="H49" s="10">
        <f>E49+F49+G49</f>
        <v>293</v>
      </c>
    </row>
    <row r="50" spans="1:8" s="8" customFormat="1" ht="15.75">
      <c r="A50" s="6">
        <v>6</v>
      </c>
      <c r="B50" s="70" t="s">
        <v>75</v>
      </c>
      <c r="C50" s="82">
        <v>2011</v>
      </c>
      <c r="D50" s="70" t="s">
        <v>71</v>
      </c>
      <c r="E50" s="15"/>
      <c r="F50" s="144">
        <f>147</f>
        <v>147</v>
      </c>
      <c r="G50" s="15">
        <v>138</v>
      </c>
      <c r="H50" s="10">
        <f>E50+F50+G50</f>
        <v>285</v>
      </c>
    </row>
    <row r="51" spans="1:8" s="8" customFormat="1" ht="15.75">
      <c r="A51" s="6">
        <v>7</v>
      </c>
      <c r="B51" s="70" t="s">
        <v>91</v>
      </c>
      <c r="C51" s="82">
        <v>2011</v>
      </c>
      <c r="D51" s="70" t="s">
        <v>80</v>
      </c>
      <c r="E51" s="15"/>
      <c r="F51" s="144">
        <f>135</f>
        <v>135</v>
      </c>
      <c r="G51" s="15">
        <v>118</v>
      </c>
      <c r="H51" s="10">
        <f>E51+F51+G51</f>
        <v>253</v>
      </c>
    </row>
    <row r="52" spans="1:8" s="8" customFormat="1" ht="15.75">
      <c r="A52" s="6">
        <v>8</v>
      </c>
      <c r="B52" s="70" t="s">
        <v>115</v>
      </c>
      <c r="C52" s="82">
        <v>2011</v>
      </c>
      <c r="D52" s="70" t="s">
        <v>71</v>
      </c>
      <c r="E52" s="15"/>
      <c r="F52" s="144">
        <f>119</f>
        <v>119</v>
      </c>
      <c r="G52" s="15">
        <v>130</v>
      </c>
      <c r="H52" s="10">
        <f>E52+F52+G52</f>
        <v>249</v>
      </c>
    </row>
    <row r="53" spans="1:8" s="8" customFormat="1" ht="15.75">
      <c r="A53" s="6">
        <v>9</v>
      </c>
      <c r="B53" s="70" t="s">
        <v>296</v>
      </c>
      <c r="C53" s="82">
        <v>2011</v>
      </c>
      <c r="D53" s="70" t="s">
        <v>71</v>
      </c>
      <c r="E53" s="15"/>
      <c r="F53" s="144">
        <f>94</f>
        <v>94</v>
      </c>
      <c r="G53" s="15">
        <v>122</v>
      </c>
      <c r="H53" s="10">
        <f>E53+F53+G53</f>
        <v>216</v>
      </c>
    </row>
    <row r="54" spans="1:8" s="8" customFormat="1" ht="15.75">
      <c r="A54" s="6">
        <v>10</v>
      </c>
      <c r="B54" s="70" t="s">
        <v>228</v>
      </c>
      <c r="C54" s="82">
        <v>2011</v>
      </c>
      <c r="D54" s="70" t="s">
        <v>80</v>
      </c>
      <c r="E54" s="15"/>
      <c r="F54" s="144">
        <f>108</f>
        <v>108</v>
      </c>
      <c r="G54" s="15">
        <f>91</f>
        <v>91</v>
      </c>
      <c r="H54" s="10">
        <f>E54+F54+G54</f>
        <v>199</v>
      </c>
    </row>
    <row r="55" spans="1:8" s="8" customFormat="1" ht="15.75">
      <c r="A55" s="6">
        <v>10</v>
      </c>
      <c r="B55" s="70" t="s">
        <v>293</v>
      </c>
      <c r="C55" s="82">
        <v>2010</v>
      </c>
      <c r="D55" s="70" t="s">
        <v>80</v>
      </c>
      <c r="E55" s="15"/>
      <c r="F55" s="144">
        <f>108</f>
        <v>108</v>
      </c>
      <c r="G55" s="15">
        <v>91</v>
      </c>
      <c r="H55" s="10">
        <f>E55+F55+G55</f>
        <v>199</v>
      </c>
    </row>
    <row r="56" spans="1:8" ht="15.75">
      <c r="A56" s="6">
        <v>12</v>
      </c>
      <c r="B56" s="70" t="s">
        <v>294</v>
      </c>
      <c r="C56" s="82">
        <v>2010</v>
      </c>
      <c r="D56" s="70" t="s">
        <v>13</v>
      </c>
      <c r="E56" s="15"/>
      <c r="F56" s="144">
        <f>94</f>
        <v>94</v>
      </c>
      <c r="G56" s="15">
        <v>91</v>
      </c>
      <c r="H56" s="10">
        <f>E56+F56+G56</f>
        <v>185</v>
      </c>
    </row>
    <row r="57" spans="1:8" ht="15.75">
      <c r="A57" s="6">
        <v>13</v>
      </c>
      <c r="B57" s="70" t="s">
        <v>297</v>
      </c>
      <c r="C57" s="82">
        <v>2011</v>
      </c>
      <c r="D57" s="70" t="s">
        <v>64</v>
      </c>
      <c r="E57" s="15"/>
      <c r="F57" s="144">
        <f>84</f>
        <v>84</v>
      </c>
      <c r="G57" s="15">
        <v>91</v>
      </c>
      <c r="H57" s="10">
        <f>E57+F57+G57</f>
        <v>175</v>
      </c>
    </row>
    <row r="58" spans="1:8" ht="15.75">
      <c r="A58" s="6">
        <v>14</v>
      </c>
      <c r="B58" s="70" t="s">
        <v>496</v>
      </c>
      <c r="C58" s="82"/>
      <c r="D58" s="70" t="s">
        <v>71</v>
      </c>
      <c r="E58" s="15"/>
      <c r="F58" s="144"/>
      <c r="G58" s="15">
        <v>126</v>
      </c>
      <c r="H58" s="10">
        <f>E58+F58+G58</f>
        <v>126</v>
      </c>
    </row>
    <row r="59" spans="1:8" ht="15.75">
      <c r="A59" s="6">
        <v>15</v>
      </c>
      <c r="B59" s="70" t="s">
        <v>230</v>
      </c>
      <c r="C59" s="82">
        <v>2010</v>
      </c>
      <c r="D59" s="70" t="s">
        <v>152</v>
      </c>
      <c r="E59" s="15">
        <v>121</v>
      </c>
      <c r="F59" s="144"/>
      <c r="G59" s="15"/>
      <c r="H59" s="10">
        <f>E59+F59+G59</f>
        <v>121</v>
      </c>
    </row>
    <row r="60" spans="1:8" ht="15.75">
      <c r="A60" s="6">
        <v>16</v>
      </c>
      <c r="B60" s="70" t="s">
        <v>222</v>
      </c>
      <c r="C60" s="82">
        <v>2011</v>
      </c>
      <c r="D60" s="70" t="s">
        <v>291</v>
      </c>
      <c r="E60" s="15"/>
      <c r="F60" s="144">
        <f>119</f>
        <v>119</v>
      </c>
      <c r="G60" s="15"/>
      <c r="H60" s="10">
        <f>E60+F60+G60</f>
        <v>119</v>
      </c>
    </row>
    <row r="61" spans="1:8" ht="15.75">
      <c r="A61" s="6">
        <v>16</v>
      </c>
      <c r="B61" s="70" t="s">
        <v>225</v>
      </c>
      <c r="C61" s="82">
        <v>2011</v>
      </c>
      <c r="D61" s="70" t="s">
        <v>291</v>
      </c>
      <c r="E61" s="15"/>
      <c r="F61" s="144">
        <f>119</f>
        <v>119</v>
      </c>
      <c r="G61" s="15"/>
      <c r="H61" s="10">
        <f>E61+F61+G61</f>
        <v>119</v>
      </c>
    </row>
    <row r="62" spans="1:8" ht="15" customHeight="1">
      <c r="A62" s="6">
        <v>16</v>
      </c>
      <c r="B62" s="70" t="s">
        <v>292</v>
      </c>
      <c r="C62" s="82">
        <v>2010</v>
      </c>
      <c r="D62" s="70" t="s">
        <v>282</v>
      </c>
      <c r="E62" s="15"/>
      <c r="F62" s="144">
        <f>119</f>
        <v>119</v>
      </c>
      <c r="G62" s="15"/>
      <c r="H62" s="10">
        <f>E62+F62+G62</f>
        <v>119</v>
      </c>
    </row>
    <row r="63" spans="1:8" ht="15.75">
      <c r="A63" s="6">
        <v>19</v>
      </c>
      <c r="B63" s="70" t="s">
        <v>232</v>
      </c>
      <c r="C63" s="82">
        <v>2012</v>
      </c>
      <c r="D63" s="70" t="s">
        <v>174</v>
      </c>
      <c r="E63" s="15">
        <v>109</v>
      </c>
      <c r="F63" s="144"/>
      <c r="G63" s="15"/>
      <c r="H63" s="10">
        <f>E63+F63+G63</f>
        <v>109</v>
      </c>
    </row>
    <row r="64" spans="1:8" ht="15.75">
      <c r="A64" s="6">
        <v>20</v>
      </c>
      <c r="B64" s="70" t="s">
        <v>146</v>
      </c>
      <c r="C64" s="82"/>
      <c r="D64" s="70" t="s">
        <v>174</v>
      </c>
      <c r="E64" s="15">
        <v>95</v>
      </c>
      <c r="F64" s="144"/>
      <c r="G64" s="15"/>
      <c r="H64" s="10">
        <f>E64+F64+G64</f>
        <v>95</v>
      </c>
    </row>
    <row r="65" spans="1:8" ht="15.75">
      <c r="A65" s="6">
        <v>20</v>
      </c>
      <c r="B65" s="70" t="s">
        <v>234</v>
      </c>
      <c r="C65" s="82"/>
      <c r="D65" s="70" t="s">
        <v>174</v>
      </c>
      <c r="E65" s="15">
        <v>95</v>
      </c>
      <c r="F65" s="144"/>
      <c r="G65" s="15"/>
      <c r="H65" s="10">
        <f>E65+F65+G65</f>
        <v>95</v>
      </c>
    </row>
    <row r="66" spans="1:8" ht="15.75">
      <c r="A66" s="6">
        <v>22</v>
      </c>
      <c r="B66" s="70" t="s">
        <v>295</v>
      </c>
      <c r="C66" s="82">
        <v>2011</v>
      </c>
      <c r="D66" s="70" t="s">
        <v>282</v>
      </c>
      <c r="E66" s="15"/>
      <c r="F66" s="144">
        <f>94</f>
        <v>94</v>
      </c>
      <c r="G66" s="15"/>
      <c r="H66" s="10">
        <f>E66+F66+G66</f>
        <v>94</v>
      </c>
    </row>
    <row r="67" spans="1:8" ht="15.75">
      <c r="A67" s="6">
        <v>23</v>
      </c>
      <c r="B67" s="70" t="s">
        <v>235</v>
      </c>
      <c r="C67" s="82"/>
      <c r="D67" s="70" t="s">
        <v>174</v>
      </c>
      <c r="E67" s="15">
        <v>89</v>
      </c>
      <c r="F67" s="144"/>
      <c r="G67" s="15"/>
      <c r="H67" s="10">
        <f>E67+F67+G67</f>
        <v>89</v>
      </c>
    </row>
    <row r="68" spans="1:8" ht="15.75">
      <c r="A68" s="6">
        <v>24</v>
      </c>
      <c r="B68" s="70" t="s">
        <v>298</v>
      </c>
      <c r="C68" s="82">
        <v>2011</v>
      </c>
      <c r="D68" s="70" t="s">
        <v>299</v>
      </c>
      <c r="E68" s="15"/>
      <c r="F68" s="144">
        <f>84</f>
        <v>84</v>
      </c>
      <c r="G68" s="15"/>
      <c r="H68" s="10">
        <f>E68+F68+G68</f>
        <v>84</v>
      </c>
    </row>
    <row r="69" spans="1:8">
      <c r="B69" s="8"/>
      <c r="D69" s="8"/>
      <c r="E69" s="8"/>
    </row>
    <row r="70" spans="1:8">
      <c r="B70" s="8"/>
      <c r="D70" s="8"/>
      <c r="E70" s="8"/>
    </row>
    <row r="71" spans="1:8">
      <c r="B71" s="8"/>
      <c r="D71" s="8"/>
      <c r="E71" s="8"/>
    </row>
    <row r="72" spans="1:8">
      <c r="B72" s="8"/>
      <c r="D72" s="8"/>
    </row>
    <row r="73" spans="1:8">
      <c r="B73" s="8"/>
      <c r="D73" s="8"/>
    </row>
    <row r="74" spans="1:8">
      <c r="B74" s="8"/>
      <c r="D74" s="8"/>
    </row>
    <row r="75" spans="1:8">
      <c r="B75" s="8"/>
      <c r="D75" s="8"/>
    </row>
  </sheetData>
  <sortState xmlns:xlrd2="http://schemas.microsoft.com/office/spreadsheetml/2017/richdata2" ref="A3:H41">
    <sortCondition descending="1" ref="H3:H41"/>
  </sortState>
  <mergeCells count="2">
    <mergeCell ref="A1:H1"/>
    <mergeCell ref="A43:H4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Street Dance Show</vt:lpstr>
      <vt:lpstr>Jazz</vt:lpstr>
      <vt:lpstr>Modern &amp; Contemp.</vt:lpstr>
      <vt:lpstr>ShowDance</vt:lpstr>
      <vt:lpstr>Improvisation</vt:lpstr>
      <vt:lpstr>Freedance</vt:lpstr>
      <vt:lpstr>HH solo ad. male</vt:lpstr>
      <vt:lpstr>HH solo ad. fem</vt:lpstr>
      <vt:lpstr>HH solo jun. fem</vt:lpstr>
      <vt:lpstr>HH solo jun. male</vt:lpstr>
      <vt:lpstr>HH solo ch. fem</vt:lpstr>
      <vt:lpstr>HH solo ch. male</vt:lpstr>
      <vt:lpstr>HH mini kids</vt:lpstr>
      <vt:lpstr>HH duos ADULTS</vt:lpstr>
      <vt:lpstr>HH duos JUNIORS</vt:lpstr>
      <vt:lpstr>HH duos CHILDREN</vt:lpstr>
      <vt:lpstr>HH duos MINI</vt:lpstr>
      <vt:lpstr>HH small gr</vt:lpstr>
      <vt:lpstr>HH 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owner</cp:lastModifiedBy>
  <dcterms:created xsi:type="dcterms:W3CDTF">2018-11-20T16:54:20Z</dcterms:created>
  <dcterms:modified xsi:type="dcterms:W3CDTF">2026-04-27T07:18:24Z</dcterms:modified>
</cp:coreProperties>
</file>